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filterPrivacy="1" defaultThemeVersion="124226"/>
  <xr:revisionPtr revIDLastSave="0" documentId="13_ncr:1_{A94A767F-E7AA-4D64-9144-E988CC89ABEB}" xr6:coauthVersionLast="34" xr6:coauthVersionMax="34" xr10:uidLastSave="{00000000-0000-0000-0000-000000000000}"/>
  <bookViews>
    <workbookView xWindow="120" yWindow="105" windowWidth="15120" windowHeight="8010" xr2:uid="{00000000-000D-0000-FFFF-FFFF00000000}"/>
  </bookViews>
  <sheets>
    <sheet name="zemní práce" sheetId="1" r:id="rId1"/>
    <sheet name="povrchy" sheetId="2" r:id="rId2"/>
  </sheets>
  <definedNames>
    <definedName name="_xlnm.Print_Area" localSheetId="1">povrchy!$A$1:$AU$147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35" i="1" l="1"/>
  <c r="N12" i="1" l="1"/>
  <c r="N11" i="1"/>
  <c r="L11" i="1"/>
  <c r="L12" i="1"/>
  <c r="N34" i="1"/>
  <c r="I12" i="1"/>
  <c r="I11" i="1"/>
  <c r="H11" i="1"/>
  <c r="M11" i="1" s="1"/>
  <c r="J11" i="1"/>
  <c r="H12" i="1"/>
  <c r="M12" i="1" s="1"/>
  <c r="J12" i="1"/>
  <c r="X10" i="2"/>
  <c r="L11" i="2"/>
  <c r="U11" i="2" s="1"/>
  <c r="H10" i="2"/>
  <c r="P10" i="2" s="1"/>
  <c r="AB11" i="2"/>
  <c r="Z11" i="2"/>
  <c r="Y11" i="2"/>
  <c r="M11" i="2"/>
  <c r="S11" i="2" s="1"/>
  <c r="I11" i="2"/>
  <c r="O11" i="2" s="1"/>
  <c r="H11" i="2"/>
  <c r="Q11" i="2" s="1"/>
  <c r="I10" i="2"/>
  <c r="L10" i="2"/>
  <c r="T10" i="2" s="1"/>
  <c r="M10" i="2"/>
  <c r="S10" i="2" s="1"/>
  <c r="O10" i="2"/>
  <c r="U10" i="2"/>
  <c r="Y10" i="2"/>
  <c r="Z10" i="2"/>
  <c r="AB10" i="2"/>
  <c r="AC10" i="2"/>
  <c r="N37" i="1" l="1"/>
  <c r="W11" i="2"/>
  <c r="W10" i="2"/>
  <c r="Q10" i="2"/>
  <c r="T11" i="2"/>
  <c r="P11" i="2"/>
  <c r="AJ146" i="2"/>
  <c r="AH146" i="2"/>
  <c r="F146" i="2"/>
  <c r="R142" i="2"/>
  <c r="C151" i="1"/>
  <c r="C150" i="1" s="1"/>
  <c r="S148" i="1"/>
  <c r="R148" i="1"/>
  <c r="N148" i="1"/>
  <c r="C148" i="1"/>
  <c r="X11" i="2" l="1"/>
  <c r="C34" i="1"/>
  <c r="X34" i="1" l="1"/>
  <c r="W34" i="1"/>
  <c r="V34" i="1"/>
  <c r="U34" i="1"/>
  <c r="T34" i="1"/>
  <c r="S34" i="1"/>
  <c r="R34" i="1"/>
  <c r="AT125" i="2" l="1"/>
  <c r="AT114" i="2"/>
  <c r="AT88" i="2"/>
  <c r="AT84" i="2"/>
  <c r="AT78" i="2"/>
  <c r="AT39" i="2"/>
  <c r="AT146" i="2" s="1"/>
  <c r="AC28" i="2"/>
  <c r="AC26" i="2"/>
  <c r="AC22" i="2"/>
  <c r="AC18" i="2"/>
  <c r="AC16" i="2"/>
  <c r="AC9" i="2"/>
  <c r="AB32" i="2" l="1"/>
  <c r="Z32" i="2"/>
  <c r="Y32" i="2"/>
  <c r="AB31" i="2"/>
  <c r="Z31" i="2"/>
  <c r="Y31" i="2"/>
  <c r="AB30" i="2"/>
  <c r="Z30" i="2"/>
  <c r="Y30" i="2"/>
  <c r="AB29" i="2"/>
  <c r="Z29" i="2"/>
  <c r="Y29" i="2"/>
  <c r="AB28" i="2"/>
  <c r="Z28" i="2"/>
  <c r="Y28" i="2"/>
  <c r="AB27" i="2"/>
  <c r="Z27" i="2"/>
  <c r="Y27" i="2"/>
  <c r="AB26" i="2"/>
  <c r="Z26" i="2"/>
  <c r="Y26" i="2"/>
  <c r="AB25" i="2"/>
  <c r="Z25" i="2"/>
  <c r="Y25" i="2"/>
  <c r="AB24" i="2"/>
  <c r="Z24" i="2"/>
  <c r="Y24" i="2"/>
  <c r="AB23" i="2"/>
  <c r="Z23" i="2"/>
  <c r="Y23" i="2"/>
  <c r="AB22" i="2"/>
  <c r="Z22" i="2"/>
  <c r="Y22" i="2"/>
  <c r="AB21" i="2"/>
  <c r="Z21" i="2"/>
  <c r="Y21" i="2"/>
  <c r="AB20" i="2"/>
  <c r="Z20" i="2"/>
  <c r="Y20" i="2"/>
  <c r="AB19" i="2"/>
  <c r="Z19" i="2"/>
  <c r="Y19" i="2"/>
  <c r="AB18" i="2"/>
  <c r="Z18" i="2"/>
  <c r="Y18" i="2"/>
  <c r="AB17" i="2"/>
  <c r="Z17" i="2"/>
  <c r="Y17" i="2"/>
  <c r="AB16" i="2"/>
  <c r="Z16" i="2"/>
  <c r="Y16" i="2"/>
  <c r="AB15" i="2"/>
  <c r="Z15" i="2"/>
  <c r="Y15" i="2"/>
  <c r="AB14" i="2"/>
  <c r="Z14" i="2"/>
  <c r="Y14" i="2"/>
  <c r="AB13" i="2"/>
  <c r="Z13" i="2"/>
  <c r="Y13" i="2"/>
  <c r="Y34" i="2" s="1"/>
  <c r="AB12" i="2"/>
  <c r="Z12" i="2"/>
  <c r="Y12" i="2"/>
  <c r="AB9" i="2"/>
  <c r="AB34" i="2" s="1"/>
  <c r="Z9" i="2"/>
  <c r="Y9" i="2"/>
  <c r="AS146" i="2"/>
  <c r="AR144" i="2"/>
  <c r="AQ144" i="2"/>
  <c r="AO144" i="2"/>
  <c r="AN144" i="2"/>
  <c r="AR143" i="2"/>
  <c r="AQ143" i="2"/>
  <c r="AO143" i="2"/>
  <c r="AN143" i="2"/>
  <c r="AR142" i="2"/>
  <c r="AQ142" i="2"/>
  <c r="AO142" i="2"/>
  <c r="AN142" i="2"/>
  <c r="AR141" i="2"/>
  <c r="AQ141" i="2"/>
  <c r="AO141" i="2"/>
  <c r="AN141" i="2"/>
  <c r="AR140" i="2"/>
  <c r="AQ140" i="2"/>
  <c r="AO140" i="2"/>
  <c r="AN140" i="2"/>
  <c r="AR139" i="2"/>
  <c r="AQ139" i="2"/>
  <c r="AO139" i="2"/>
  <c r="AN139" i="2"/>
  <c r="AR138" i="2"/>
  <c r="AQ138" i="2"/>
  <c r="AO138" i="2"/>
  <c r="AN138" i="2"/>
  <c r="AR137" i="2"/>
  <c r="AQ137" i="2"/>
  <c r="AO137" i="2"/>
  <c r="AN137" i="2"/>
  <c r="AR136" i="2"/>
  <c r="AQ136" i="2"/>
  <c r="AO136" i="2"/>
  <c r="AN136" i="2"/>
  <c r="AR135" i="2"/>
  <c r="AQ135" i="2"/>
  <c r="AO135" i="2"/>
  <c r="AN135" i="2"/>
  <c r="AR134" i="2"/>
  <c r="AQ134" i="2"/>
  <c r="AO134" i="2"/>
  <c r="AN134" i="2"/>
  <c r="AR133" i="2"/>
  <c r="AQ133" i="2"/>
  <c r="AO133" i="2"/>
  <c r="AN133" i="2"/>
  <c r="AR132" i="2"/>
  <c r="AQ132" i="2"/>
  <c r="AO132" i="2"/>
  <c r="AN132" i="2"/>
  <c r="AR131" i="2"/>
  <c r="AQ131" i="2"/>
  <c r="AO131" i="2"/>
  <c r="AN131" i="2"/>
  <c r="AR130" i="2"/>
  <c r="AQ130" i="2"/>
  <c r="AO130" i="2"/>
  <c r="AN130" i="2"/>
  <c r="AR129" i="2"/>
  <c r="AQ129" i="2"/>
  <c r="AO129" i="2"/>
  <c r="AN129" i="2"/>
  <c r="AR128" i="2"/>
  <c r="AQ128" i="2"/>
  <c r="AO128" i="2"/>
  <c r="AN128" i="2"/>
  <c r="AR127" i="2"/>
  <c r="AQ127" i="2"/>
  <c r="AO127" i="2"/>
  <c r="AN127" i="2"/>
  <c r="AR126" i="2"/>
  <c r="AQ126" i="2"/>
  <c r="AO126" i="2"/>
  <c r="AN126" i="2"/>
  <c r="AR125" i="2"/>
  <c r="AQ125" i="2"/>
  <c r="AO125" i="2"/>
  <c r="AN125" i="2"/>
  <c r="AR124" i="2"/>
  <c r="AQ124" i="2"/>
  <c r="AO124" i="2"/>
  <c r="AN124" i="2"/>
  <c r="AR123" i="2"/>
  <c r="AQ123" i="2"/>
  <c r="AO123" i="2"/>
  <c r="AN123" i="2"/>
  <c r="AR122" i="2"/>
  <c r="AQ122" i="2"/>
  <c r="AO122" i="2"/>
  <c r="AN122" i="2"/>
  <c r="AR121" i="2"/>
  <c r="AQ121" i="2"/>
  <c r="AO121" i="2"/>
  <c r="AN121" i="2"/>
  <c r="AR120" i="2"/>
  <c r="AQ120" i="2"/>
  <c r="AO120" i="2"/>
  <c r="AN120" i="2"/>
  <c r="AR119" i="2"/>
  <c r="AQ119" i="2"/>
  <c r="AO119" i="2"/>
  <c r="AN119" i="2"/>
  <c r="AR118" i="2"/>
  <c r="AQ118" i="2"/>
  <c r="AO118" i="2"/>
  <c r="AN118" i="2"/>
  <c r="AR117" i="2"/>
  <c r="AQ117" i="2"/>
  <c r="AO117" i="2"/>
  <c r="AN117" i="2"/>
  <c r="AR116" i="2"/>
  <c r="AQ116" i="2"/>
  <c r="AO116" i="2"/>
  <c r="AN116" i="2"/>
  <c r="AR115" i="2"/>
  <c r="AQ115" i="2"/>
  <c r="AO115" i="2"/>
  <c r="AN115" i="2"/>
  <c r="AR114" i="2"/>
  <c r="AQ114" i="2"/>
  <c r="AO114" i="2"/>
  <c r="AN114" i="2"/>
  <c r="AR113" i="2"/>
  <c r="AQ113" i="2"/>
  <c r="AO113" i="2"/>
  <c r="AN113" i="2"/>
  <c r="AR112" i="2"/>
  <c r="AQ112" i="2"/>
  <c r="AO112" i="2"/>
  <c r="AN112" i="2"/>
  <c r="AR111" i="2"/>
  <c r="AQ111" i="2"/>
  <c r="AO111" i="2"/>
  <c r="AN111" i="2"/>
  <c r="AR110" i="2"/>
  <c r="AQ110" i="2"/>
  <c r="AO110" i="2"/>
  <c r="AN110" i="2"/>
  <c r="AR109" i="2"/>
  <c r="AQ109" i="2"/>
  <c r="AO109" i="2"/>
  <c r="AN109" i="2"/>
  <c r="AR108" i="2"/>
  <c r="AQ108" i="2"/>
  <c r="AO108" i="2"/>
  <c r="AN108" i="2"/>
  <c r="AR107" i="2"/>
  <c r="AQ107" i="2"/>
  <c r="AO107" i="2"/>
  <c r="AN107" i="2"/>
  <c r="AR106" i="2"/>
  <c r="AQ106" i="2"/>
  <c r="AO106" i="2"/>
  <c r="AN106" i="2"/>
  <c r="AR105" i="2"/>
  <c r="AQ105" i="2"/>
  <c r="AO105" i="2"/>
  <c r="AN105" i="2"/>
  <c r="AR104" i="2"/>
  <c r="AQ104" i="2"/>
  <c r="AO104" i="2"/>
  <c r="AN104" i="2"/>
  <c r="AR103" i="2"/>
  <c r="AQ103" i="2"/>
  <c r="AO103" i="2"/>
  <c r="AN103" i="2"/>
  <c r="AR102" i="2"/>
  <c r="AQ102" i="2"/>
  <c r="AO102" i="2"/>
  <c r="AN102" i="2"/>
  <c r="AR101" i="2"/>
  <c r="AQ101" i="2"/>
  <c r="AO101" i="2"/>
  <c r="AN101" i="2"/>
  <c r="AR100" i="2"/>
  <c r="AQ100" i="2"/>
  <c r="AO100" i="2"/>
  <c r="AN100" i="2"/>
  <c r="AR99" i="2"/>
  <c r="AQ99" i="2"/>
  <c r="AO99" i="2"/>
  <c r="AN99" i="2"/>
  <c r="AR98" i="2"/>
  <c r="AQ98" i="2"/>
  <c r="AO98" i="2"/>
  <c r="AN98" i="2"/>
  <c r="AR97" i="2"/>
  <c r="AQ97" i="2"/>
  <c r="AO97" i="2"/>
  <c r="AN97" i="2"/>
  <c r="AR96" i="2"/>
  <c r="AQ96" i="2"/>
  <c r="AO96" i="2"/>
  <c r="AN96" i="2"/>
  <c r="AR95" i="2"/>
  <c r="AQ95" i="2"/>
  <c r="AO95" i="2"/>
  <c r="AN95" i="2"/>
  <c r="AR94" i="2"/>
  <c r="AQ94" i="2"/>
  <c r="AO94" i="2"/>
  <c r="AN94" i="2"/>
  <c r="AR93" i="2"/>
  <c r="AQ93" i="2"/>
  <c r="AO93" i="2"/>
  <c r="AN93" i="2"/>
  <c r="AR92" i="2"/>
  <c r="AQ92" i="2"/>
  <c r="AP92" i="2"/>
  <c r="AR91" i="2"/>
  <c r="AQ91" i="2"/>
  <c r="AP91" i="2"/>
  <c r="AR90" i="2"/>
  <c r="AQ90" i="2"/>
  <c r="AP90" i="2"/>
  <c r="AR89" i="2"/>
  <c r="AQ89" i="2"/>
  <c r="AP89" i="2"/>
  <c r="AR88" i="2"/>
  <c r="AQ88" i="2"/>
  <c r="AP88" i="2"/>
  <c r="AR87" i="2"/>
  <c r="AQ87" i="2"/>
  <c r="AO87" i="2"/>
  <c r="AN87" i="2"/>
  <c r="AR86" i="2"/>
  <c r="AQ86" i="2"/>
  <c r="AP86" i="2"/>
  <c r="AR85" i="2"/>
  <c r="AQ85" i="2"/>
  <c r="AP85" i="2"/>
  <c r="AR84" i="2"/>
  <c r="AQ84" i="2"/>
  <c r="AP84" i="2"/>
  <c r="AR83" i="2"/>
  <c r="AQ83" i="2"/>
  <c r="AO83" i="2"/>
  <c r="AN83" i="2"/>
  <c r="AR82" i="2"/>
  <c r="AQ82" i="2"/>
  <c r="AO82" i="2"/>
  <c r="AN82" i="2"/>
  <c r="AR81" i="2"/>
  <c r="AQ81" i="2"/>
  <c r="AO81" i="2"/>
  <c r="AN81" i="2"/>
  <c r="AR80" i="2"/>
  <c r="AQ80" i="2"/>
  <c r="AO80" i="2"/>
  <c r="AN80" i="2"/>
  <c r="AR79" i="2"/>
  <c r="AQ79" i="2"/>
  <c r="AO79" i="2"/>
  <c r="AN79" i="2"/>
  <c r="AR78" i="2"/>
  <c r="AQ78" i="2"/>
  <c r="AO78" i="2"/>
  <c r="AN78" i="2"/>
  <c r="AR77" i="2"/>
  <c r="AQ77" i="2"/>
  <c r="AO77" i="2"/>
  <c r="AN77" i="2"/>
  <c r="AR76" i="2"/>
  <c r="AQ76" i="2"/>
  <c r="AO76" i="2"/>
  <c r="AN76" i="2"/>
  <c r="AR75" i="2"/>
  <c r="AQ75" i="2"/>
  <c r="AO75" i="2"/>
  <c r="AN75" i="2"/>
  <c r="AR74" i="2"/>
  <c r="AQ74" i="2"/>
  <c r="AO74" i="2"/>
  <c r="AN74" i="2"/>
  <c r="AR73" i="2"/>
  <c r="AQ73" i="2"/>
  <c r="AO73" i="2"/>
  <c r="AN73" i="2"/>
  <c r="AR72" i="2"/>
  <c r="AQ72" i="2"/>
  <c r="AO72" i="2"/>
  <c r="AN72" i="2"/>
  <c r="AR71" i="2"/>
  <c r="AQ71" i="2"/>
  <c r="AO71" i="2"/>
  <c r="AN71" i="2"/>
  <c r="AR70" i="2"/>
  <c r="AQ70" i="2"/>
  <c r="AO70" i="2"/>
  <c r="AN70" i="2"/>
  <c r="AR69" i="2"/>
  <c r="AQ69" i="2"/>
  <c r="AO69" i="2"/>
  <c r="AN69" i="2"/>
  <c r="AR68" i="2"/>
  <c r="AQ68" i="2"/>
  <c r="AO68" i="2"/>
  <c r="AN68" i="2"/>
  <c r="AR67" i="2"/>
  <c r="AQ67" i="2"/>
  <c r="AO67" i="2"/>
  <c r="AN67" i="2"/>
  <c r="AR66" i="2"/>
  <c r="AQ66" i="2"/>
  <c r="AO66" i="2"/>
  <c r="AN66" i="2"/>
  <c r="AR65" i="2"/>
  <c r="AQ65" i="2"/>
  <c r="AO65" i="2"/>
  <c r="AN65" i="2"/>
  <c r="AR64" i="2"/>
  <c r="AQ64" i="2"/>
  <c r="AO64" i="2"/>
  <c r="AN64" i="2"/>
  <c r="AR63" i="2"/>
  <c r="AQ63" i="2"/>
  <c r="AO63" i="2"/>
  <c r="AN63" i="2"/>
  <c r="AR62" i="2"/>
  <c r="AQ62" i="2"/>
  <c r="AO62" i="2"/>
  <c r="AN62" i="2"/>
  <c r="AR61" i="2"/>
  <c r="AQ61" i="2"/>
  <c r="AO61" i="2"/>
  <c r="AN61" i="2"/>
  <c r="AR60" i="2"/>
  <c r="AQ60" i="2"/>
  <c r="AO60" i="2"/>
  <c r="AN60" i="2"/>
  <c r="AR59" i="2"/>
  <c r="AQ59" i="2"/>
  <c r="AO59" i="2"/>
  <c r="AN59" i="2"/>
  <c r="AN146" i="2" s="1"/>
  <c r="AR58" i="2"/>
  <c r="AQ58" i="2"/>
  <c r="AR57" i="2"/>
  <c r="AQ57" i="2"/>
  <c r="AP57" i="2"/>
  <c r="AR56" i="2"/>
  <c r="AQ56" i="2"/>
  <c r="AP56" i="2"/>
  <c r="AR55" i="2"/>
  <c r="AQ55" i="2"/>
  <c r="AP55" i="2"/>
  <c r="AR54" i="2"/>
  <c r="AQ54" i="2"/>
  <c r="AP54" i="2"/>
  <c r="AR53" i="2"/>
  <c r="AQ53" i="2"/>
  <c r="AP53" i="2"/>
  <c r="AR52" i="2"/>
  <c r="AQ52" i="2"/>
  <c r="AP52" i="2"/>
  <c r="AR51" i="2"/>
  <c r="AQ51" i="2"/>
  <c r="AP51" i="2"/>
  <c r="AR50" i="2"/>
  <c r="AQ50" i="2"/>
  <c r="AP50" i="2"/>
  <c r="AR49" i="2"/>
  <c r="AQ49" i="2"/>
  <c r="AP49" i="2"/>
  <c r="AR48" i="2"/>
  <c r="AQ48" i="2"/>
  <c r="AP48" i="2"/>
  <c r="AR47" i="2"/>
  <c r="AQ47" i="2"/>
  <c r="AP47" i="2"/>
  <c r="AR46" i="2"/>
  <c r="AQ46" i="2"/>
  <c r="AP46" i="2"/>
  <c r="AR45" i="2"/>
  <c r="AQ45" i="2"/>
  <c r="AP45" i="2"/>
  <c r="AR44" i="2"/>
  <c r="AQ44" i="2"/>
  <c r="AP44" i="2"/>
  <c r="AR43" i="2"/>
  <c r="AQ43" i="2"/>
  <c r="AP43" i="2"/>
  <c r="AR42" i="2"/>
  <c r="AQ42" i="2"/>
  <c r="AP42" i="2"/>
  <c r="AR41" i="2"/>
  <c r="AQ41" i="2"/>
  <c r="AP41" i="2"/>
  <c r="AR40" i="2"/>
  <c r="AQ40" i="2"/>
  <c r="AP40" i="2"/>
  <c r="AR39" i="2"/>
  <c r="AQ39" i="2"/>
  <c r="AP39" i="2"/>
  <c r="AO146" i="2"/>
  <c r="AE146" i="2"/>
  <c r="AA146" i="2"/>
  <c r="N146" i="2"/>
  <c r="M146" i="2"/>
  <c r="J146" i="2"/>
  <c r="I146" i="2"/>
  <c r="AB144" i="2"/>
  <c r="W144" i="2"/>
  <c r="V144" i="2"/>
  <c r="AM144" i="2" s="1"/>
  <c r="U144" i="2"/>
  <c r="AI144" i="2" s="1"/>
  <c r="S144" i="2"/>
  <c r="AF144" i="2" s="1"/>
  <c r="R144" i="2"/>
  <c r="AG144" i="2" s="1"/>
  <c r="AD144" i="2"/>
  <c r="L144" i="2"/>
  <c r="X144" i="2" s="1"/>
  <c r="K144" i="2"/>
  <c r="AB143" i="2"/>
  <c r="W143" i="2"/>
  <c r="V143" i="2"/>
  <c r="AM143" i="2" s="1"/>
  <c r="U143" i="2"/>
  <c r="AI143" i="2" s="1"/>
  <c r="S143" i="2"/>
  <c r="AF143" i="2" s="1"/>
  <c r="R143" i="2"/>
  <c r="AG143" i="2" s="1"/>
  <c r="AD143" i="2"/>
  <c r="L143" i="2"/>
  <c r="X143" i="2" s="1"/>
  <c r="K143" i="2"/>
  <c r="AB142" i="2"/>
  <c r="W142" i="2"/>
  <c r="V142" i="2"/>
  <c r="AM142" i="2" s="1"/>
  <c r="U142" i="2"/>
  <c r="AI142" i="2" s="1"/>
  <c r="S142" i="2"/>
  <c r="AF142" i="2" s="1"/>
  <c r="AG142" i="2"/>
  <c r="AD142" i="2"/>
  <c r="L142" i="2"/>
  <c r="X142" i="2" s="1"/>
  <c r="K142" i="2"/>
  <c r="Y142" i="2" s="1"/>
  <c r="AL142" i="2" s="1"/>
  <c r="AB141" i="2"/>
  <c r="W141" i="2"/>
  <c r="V141" i="2"/>
  <c r="AM141" i="2" s="1"/>
  <c r="U141" i="2"/>
  <c r="AI141" i="2" s="1"/>
  <c r="S141" i="2"/>
  <c r="AF141" i="2" s="1"/>
  <c r="R141" i="2"/>
  <c r="AG141" i="2" s="1"/>
  <c r="AD141" i="2"/>
  <c r="L141" i="2"/>
  <c r="X141" i="2" s="1"/>
  <c r="K141" i="2"/>
  <c r="AB140" i="2"/>
  <c r="W140" i="2"/>
  <c r="V140" i="2"/>
  <c r="AM140" i="2" s="1"/>
  <c r="U140" i="2"/>
  <c r="AI140" i="2" s="1"/>
  <c r="S140" i="2"/>
  <c r="AF140" i="2" s="1"/>
  <c r="R140" i="2"/>
  <c r="AG140" i="2" s="1"/>
  <c r="AD140" i="2"/>
  <c r="L140" i="2"/>
  <c r="X140" i="2" s="1"/>
  <c r="K140" i="2"/>
  <c r="Y140" i="2" s="1"/>
  <c r="AL140" i="2" s="1"/>
  <c r="AB139" i="2"/>
  <c r="W139" i="2"/>
  <c r="V139" i="2"/>
  <c r="AM139" i="2" s="1"/>
  <c r="U139" i="2"/>
  <c r="AI139" i="2" s="1"/>
  <c r="S139" i="2"/>
  <c r="AF139" i="2" s="1"/>
  <c r="R139" i="2"/>
  <c r="AG139" i="2" s="1"/>
  <c r="AD139" i="2"/>
  <c r="L139" i="2"/>
  <c r="X139" i="2" s="1"/>
  <c r="K139" i="2"/>
  <c r="AB138" i="2"/>
  <c r="W138" i="2"/>
  <c r="V138" i="2"/>
  <c r="AM138" i="2" s="1"/>
  <c r="U138" i="2"/>
  <c r="AI138" i="2" s="1"/>
  <c r="S138" i="2"/>
  <c r="AF138" i="2" s="1"/>
  <c r="R138" i="2"/>
  <c r="AG138" i="2" s="1"/>
  <c r="AD138" i="2"/>
  <c r="L138" i="2"/>
  <c r="X138" i="2" s="1"/>
  <c r="K138" i="2"/>
  <c r="Y138" i="2" s="1"/>
  <c r="AL138" i="2" s="1"/>
  <c r="AB137" i="2"/>
  <c r="W137" i="2"/>
  <c r="V137" i="2"/>
  <c r="AM137" i="2" s="1"/>
  <c r="U137" i="2"/>
  <c r="AI137" i="2" s="1"/>
  <c r="S137" i="2"/>
  <c r="AF137" i="2" s="1"/>
  <c r="R137" i="2"/>
  <c r="AG137" i="2" s="1"/>
  <c r="AD137" i="2"/>
  <c r="L137" i="2"/>
  <c r="X137" i="2" s="1"/>
  <c r="K137" i="2"/>
  <c r="AB136" i="2"/>
  <c r="W136" i="2"/>
  <c r="V136" i="2"/>
  <c r="AM136" i="2" s="1"/>
  <c r="U136" i="2"/>
  <c r="AI136" i="2" s="1"/>
  <c r="S136" i="2"/>
  <c r="AF136" i="2" s="1"/>
  <c r="R136" i="2"/>
  <c r="AG136" i="2" s="1"/>
  <c r="AD136" i="2"/>
  <c r="L136" i="2"/>
  <c r="X136" i="2" s="1"/>
  <c r="K136" i="2"/>
  <c r="Y136" i="2" s="1"/>
  <c r="AL136" i="2" s="1"/>
  <c r="AB135" i="2"/>
  <c r="W135" i="2"/>
  <c r="V135" i="2"/>
  <c r="AM135" i="2" s="1"/>
  <c r="U135" i="2"/>
  <c r="AI135" i="2" s="1"/>
  <c r="S135" i="2"/>
  <c r="AF135" i="2" s="1"/>
  <c r="R135" i="2"/>
  <c r="AG135" i="2" s="1"/>
  <c r="AD135" i="2"/>
  <c r="L135" i="2"/>
  <c r="X135" i="2" s="1"/>
  <c r="K135" i="2"/>
  <c r="AB134" i="2"/>
  <c r="W134" i="2"/>
  <c r="V134" i="2"/>
  <c r="AM134" i="2" s="1"/>
  <c r="U134" i="2"/>
  <c r="AI134" i="2" s="1"/>
  <c r="S134" i="2"/>
  <c r="AF134" i="2" s="1"/>
  <c r="R134" i="2"/>
  <c r="AG134" i="2" s="1"/>
  <c r="AD134" i="2"/>
  <c r="L134" i="2"/>
  <c r="X134" i="2" s="1"/>
  <c r="K134" i="2"/>
  <c r="Y134" i="2" s="1"/>
  <c r="AL134" i="2" s="1"/>
  <c r="AB133" i="2"/>
  <c r="W133" i="2"/>
  <c r="V133" i="2"/>
  <c r="AM133" i="2" s="1"/>
  <c r="U133" i="2"/>
  <c r="AI133" i="2" s="1"/>
  <c r="S133" i="2"/>
  <c r="AF133" i="2" s="1"/>
  <c r="R133" i="2"/>
  <c r="AG133" i="2" s="1"/>
  <c r="AD133" i="2"/>
  <c r="L133" i="2"/>
  <c r="X133" i="2" s="1"/>
  <c r="K133" i="2"/>
  <c r="AB132" i="2"/>
  <c r="W132" i="2"/>
  <c r="V132" i="2"/>
  <c r="AM132" i="2" s="1"/>
  <c r="U132" i="2"/>
  <c r="AI132" i="2" s="1"/>
  <c r="S132" i="2"/>
  <c r="AF132" i="2" s="1"/>
  <c r="R132" i="2"/>
  <c r="AG132" i="2" s="1"/>
  <c r="AD132" i="2"/>
  <c r="L132" i="2"/>
  <c r="X132" i="2" s="1"/>
  <c r="K132" i="2"/>
  <c r="Y132" i="2" s="1"/>
  <c r="AL132" i="2" s="1"/>
  <c r="AB131" i="2"/>
  <c r="W131" i="2"/>
  <c r="V131" i="2"/>
  <c r="AM131" i="2" s="1"/>
  <c r="U131" i="2"/>
  <c r="AI131" i="2" s="1"/>
  <c r="S131" i="2"/>
  <c r="AF131" i="2" s="1"/>
  <c r="R131" i="2"/>
  <c r="AG131" i="2" s="1"/>
  <c r="AD131" i="2"/>
  <c r="L131" i="2"/>
  <c r="X131" i="2" s="1"/>
  <c r="K131" i="2"/>
  <c r="AB130" i="2"/>
  <c r="W130" i="2"/>
  <c r="V130" i="2"/>
  <c r="AM130" i="2" s="1"/>
  <c r="U130" i="2"/>
  <c r="AI130" i="2" s="1"/>
  <c r="S130" i="2"/>
  <c r="AF130" i="2" s="1"/>
  <c r="R130" i="2"/>
  <c r="AG130" i="2" s="1"/>
  <c r="AD130" i="2"/>
  <c r="L130" i="2"/>
  <c r="X130" i="2" s="1"/>
  <c r="K130" i="2"/>
  <c r="Y130" i="2" s="1"/>
  <c r="AL130" i="2" s="1"/>
  <c r="AB129" i="2"/>
  <c r="W129" i="2"/>
  <c r="V129" i="2"/>
  <c r="AM129" i="2" s="1"/>
  <c r="U129" i="2"/>
  <c r="AI129" i="2" s="1"/>
  <c r="S129" i="2"/>
  <c r="AF129" i="2" s="1"/>
  <c r="R129" i="2"/>
  <c r="AG129" i="2" s="1"/>
  <c r="AD129" i="2"/>
  <c r="L129" i="2"/>
  <c r="X129" i="2" s="1"/>
  <c r="K129" i="2"/>
  <c r="AB128" i="2"/>
  <c r="W128" i="2"/>
  <c r="V128" i="2"/>
  <c r="AM128" i="2" s="1"/>
  <c r="U128" i="2"/>
  <c r="AI128" i="2" s="1"/>
  <c r="S128" i="2"/>
  <c r="AF128" i="2" s="1"/>
  <c r="R128" i="2"/>
  <c r="AG128" i="2" s="1"/>
  <c r="AD128" i="2"/>
  <c r="L128" i="2"/>
  <c r="X128" i="2" s="1"/>
  <c r="K128" i="2"/>
  <c r="Y128" i="2" s="1"/>
  <c r="AL128" i="2" s="1"/>
  <c r="AB127" i="2"/>
  <c r="W127" i="2"/>
  <c r="V127" i="2"/>
  <c r="AM127" i="2" s="1"/>
  <c r="U127" i="2"/>
  <c r="AI127" i="2" s="1"/>
  <c r="S127" i="2"/>
  <c r="AF127" i="2" s="1"/>
  <c r="R127" i="2"/>
  <c r="AG127" i="2" s="1"/>
  <c r="AD127" i="2"/>
  <c r="L127" i="2"/>
  <c r="X127" i="2" s="1"/>
  <c r="K127" i="2"/>
  <c r="AB126" i="2"/>
  <c r="W126" i="2"/>
  <c r="V126" i="2"/>
  <c r="AM126" i="2" s="1"/>
  <c r="U126" i="2"/>
  <c r="AI126" i="2" s="1"/>
  <c r="S126" i="2"/>
  <c r="AF126" i="2" s="1"/>
  <c r="R126" i="2"/>
  <c r="AG126" i="2" s="1"/>
  <c r="AD126" i="2"/>
  <c r="L126" i="2"/>
  <c r="X126" i="2" s="1"/>
  <c r="K126" i="2"/>
  <c r="Y126" i="2" s="1"/>
  <c r="AL126" i="2" s="1"/>
  <c r="AB125" i="2"/>
  <c r="W125" i="2"/>
  <c r="V125" i="2"/>
  <c r="AM125" i="2" s="1"/>
  <c r="U125" i="2"/>
  <c r="AI125" i="2" s="1"/>
  <c r="S125" i="2"/>
  <c r="AF125" i="2" s="1"/>
  <c r="R125" i="2"/>
  <c r="AG125" i="2" s="1"/>
  <c r="AD125" i="2"/>
  <c r="L125" i="2"/>
  <c r="X125" i="2" s="1"/>
  <c r="K125" i="2"/>
  <c r="AB124" i="2"/>
  <c r="W124" i="2"/>
  <c r="V124" i="2"/>
  <c r="AM124" i="2" s="1"/>
  <c r="U124" i="2"/>
  <c r="AI124" i="2" s="1"/>
  <c r="S124" i="2"/>
  <c r="AF124" i="2" s="1"/>
  <c r="R124" i="2"/>
  <c r="AG124" i="2" s="1"/>
  <c r="AD124" i="2"/>
  <c r="L124" i="2"/>
  <c r="X124" i="2" s="1"/>
  <c r="K124" i="2"/>
  <c r="Y124" i="2" s="1"/>
  <c r="AL124" i="2" s="1"/>
  <c r="AB123" i="2"/>
  <c r="W123" i="2"/>
  <c r="V123" i="2"/>
  <c r="AM123" i="2" s="1"/>
  <c r="U123" i="2"/>
  <c r="AI123" i="2" s="1"/>
  <c r="S123" i="2"/>
  <c r="AF123" i="2" s="1"/>
  <c r="R123" i="2"/>
  <c r="AG123" i="2" s="1"/>
  <c r="AD123" i="2"/>
  <c r="L123" i="2"/>
  <c r="X123" i="2" s="1"/>
  <c r="K123" i="2"/>
  <c r="AB122" i="2"/>
  <c r="W122" i="2"/>
  <c r="V122" i="2"/>
  <c r="AM122" i="2" s="1"/>
  <c r="U122" i="2"/>
  <c r="AI122" i="2" s="1"/>
  <c r="S122" i="2"/>
  <c r="AF122" i="2" s="1"/>
  <c r="R122" i="2"/>
  <c r="AG122" i="2" s="1"/>
  <c r="AD122" i="2"/>
  <c r="L122" i="2"/>
  <c r="X122" i="2" s="1"/>
  <c r="K122" i="2"/>
  <c r="Y122" i="2" s="1"/>
  <c r="AL122" i="2" s="1"/>
  <c r="AF121" i="2"/>
  <c r="AB121" i="2"/>
  <c r="W121" i="2"/>
  <c r="V121" i="2"/>
  <c r="AM121" i="2" s="1"/>
  <c r="U121" i="2"/>
  <c r="AI121" i="2" s="1"/>
  <c r="S121" i="2"/>
  <c r="R121" i="2"/>
  <c r="AG121" i="2" s="1"/>
  <c r="AD121" i="2"/>
  <c r="L121" i="2"/>
  <c r="X121" i="2" s="1"/>
  <c r="K121" i="2"/>
  <c r="AB120" i="2"/>
  <c r="W120" i="2"/>
  <c r="V120" i="2"/>
  <c r="AM120" i="2" s="1"/>
  <c r="U120" i="2"/>
  <c r="AI120" i="2" s="1"/>
  <c r="S120" i="2"/>
  <c r="AF120" i="2" s="1"/>
  <c r="R120" i="2"/>
  <c r="AG120" i="2" s="1"/>
  <c r="AD120" i="2"/>
  <c r="L120" i="2"/>
  <c r="X120" i="2" s="1"/>
  <c r="K120" i="2"/>
  <c r="Y120" i="2" s="1"/>
  <c r="AL120" i="2" s="1"/>
  <c r="AB119" i="2"/>
  <c r="W119" i="2"/>
  <c r="V119" i="2"/>
  <c r="AM119" i="2" s="1"/>
  <c r="U119" i="2"/>
  <c r="AI119" i="2" s="1"/>
  <c r="S119" i="2"/>
  <c r="AF119" i="2" s="1"/>
  <c r="R119" i="2"/>
  <c r="AG119" i="2" s="1"/>
  <c r="AD119" i="2"/>
  <c r="L119" i="2"/>
  <c r="X119" i="2" s="1"/>
  <c r="K119" i="2"/>
  <c r="AB118" i="2"/>
  <c r="W118" i="2"/>
  <c r="V118" i="2"/>
  <c r="AM118" i="2" s="1"/>
  <c r="U118" i="2"/>
  <c r="AI118" i="2" s="1"/>
  <c r="S118" i="2"/>
  <c r="AF118" i="2" s="1"/>
  <c r="R118" i="2"/>
  <c r="AG118" i="2" s="1"/>
  <c r="AD118" i="2"/>
  <c r="L118" i="2"/>
  <c r="X118" i="2" s="1"/>
  <c r="K118" i="2"/>
  <c r="Y118" i="2" s="1"/>
  <c r="AL118" i="2" s="1"/>
  <c r="AD117" i="2"/>
  <c r="W117" i="2"/>
  <c r="V117" i="2"/>
  <c r="AM117" i="2" s="1"/>
  <c r="U117" i="2"/>
  <c r="AI117" i="2" s="1"/>
  <c r="S117" i="2"/>
  <c r="AF117" i="2" s="1"/>
  <c r="R117" i="2"/>
  <c r="AG117" i="2" s="1"/>
  <c r="AB117" i="2"/>
  <c r="AC117" i="2"/>
  <c r="L117" i="2"/>
  <c r="X117" i="2" s="1"/>
  <c r="K117" i="2"/>
  <c r="Z117" i="2" s="1"/>
  <c r="AB116" i="2"/>
  <c r="W116" i="2"/>
  <c r="V116" i="2"/>
  <c r="AM116" i="2" s="1"/>
  <c r="U116" i="2"/>
  <c r="AI116" i="2" s="1"/>
  <c r="S116" i="2"/>
  <c r="AF116" i="2" s="1"/>
  <c r="R116" i="2"/>
  <c r="AG116" i="2" s="1"/>
  <c r="AC116" i="2"/>
  <c r="L116" i="2"/>
  <c r="X116" i="2" s="1"/>
  <c r="K116" i="2"/>
  <c r="Z116" i="2" s="1"/>
  <c r="AD115" i="2"/>
  <c r="AB115" i="2"/>
  <c r="W115" i="2"/>
  <c r="V115" i="2"/>
  <c r="AM115" i="2" s="1"/>
  <c r="U115" i="2"/>
  <c r="AI115" i="2" s="1"/>
  <c r="S115" i="2"/>
  <c r="AF115" i="2" s="1"/>
  <c r="R115" i="2"/>
  <c r="AG115" i="2" s="1"/>
  <c r="AC115" i="2"/>
  <c r="L115" i="2"/>
  <c r="X115" i="2" s="1"/>
  <c r="K115" i="2"/>
  <c r="Z115" i="2" s="1"/>
  <c r="AB114" i="2"/>
  <c r="W114" i="2"/>
  <c r="V114" i="2"/>
  <c r="AM114" i="2" s="1"/>
  <c r="U114" i="2"/>
  <c r="AI114" i="2" s="1"/>
  <c r="S114" i="2"/>
  <c r="AF114" i="2" s="1"/>
  <c r="R114" i="2"/>
  <c r="AG114" i="2" s="1"/>
  <c r="AC114" i="2"/>
  <c r="L114" i="2"/>
  <c r="X114" i="2" s="1"/>
  <c r="K114" i="2"/>
  <c r="Z114" i="2" s="1"/>
  <c r="AD113" i="2"/>
  <c r="AB113" i="2"/>
  <c r="W113" i="2"/>
  <c r="V113" i="2"/>
  <c r="AM113" i="2" s="1"/>
  <c r="U113" i="2"/>
  <c r="AI113" i="2" s="1"/>
  <c r="S113" i="2"/>
  <c r="AF113" i="2" s="1"/>
  <c r="R113" i="2"/>
  <c r="AG113" i="2" s="1"/>
  <c r="AC113" i="2"/>
  <c r="L113" i="2"/>
  <c r="X113" i="2" s="1"/>
  <c r="K113" i="2"/>
  <c r="Z113" i="2" s="1"/>
  <c r="AB112" i="2"/>
  <c r="W112" i="2"/>
  <c r="V112" i="2"/>
  <c r="AM112" i="2" s="1"/>
  <c r="U112" i="2"/>
  <c r="AI112" i="2" s="1"/>
  <c r="S112" i="2"/>
  <c r="AF112" i="2" s="1"/>
  <c r="R112" i="2"/>
  <c r="AG112" i="2" s="1"/>
  <c r="AC112" i="2"/>
  <c r="L112" i="2"/>
  <c r="X112" i="2" s="1"/>
  <c r="K112" i="2"/>
  <c r="Z112" i="2" s="1"/>
  <c r="AF111" i="2"/>
  <c r="AD111" i="2"/>
  <c r="AB111" i="2"/>
  <c r="W111" i="2"/>
  <c r="V111" i="2"/>
  <c r="AM111" i="2" s="1"/>
  <c r="U111" i="2"/>
  <c r="AI111" i="2" s="1"/>
  <c r="S111" i="2"/>
  <c r="R111" i="2"/>
  <c r="AG111" i="2" s="1"/>
  <c r="AC111" i="2"/>
  <c r="L111" i="2"/>
  <c r="X111" i="2" s="1"/>
  <c r="K111" i="2"/>
  <c r="Z111" i="2" s="1"/>
  <c r="AB110" i="2"/>
  <c r="W110" i="2"/>
  <c r="V110" i="2"/>
  <c r="AM110" i="2" s="1"/>
  <c r="U110" i="2"/>
  <c r="AI110" i="2" s="1"/>
  <c r="S110" i="2"/>
  <c r="AF110" i="2" s="1"/>
  <c r="R110" i="2"/>
  <c r="AG110" i="2" s="1"/>
  <c r="AC110" i="2"/>
  <c r="L110" i="2"/>
  <c r="X110" i="2" s="1"/>
  <c r="K110" i="2"/>
  <c r="Z110" i="2" s="1"/>
  <c r="AD109" i="2"/>
  <c r="AB109" i="2"/>
  <c r="W109" i="2"/>
  <c r="V109" i="2"/>
  <c r="AM109" i="2" s="1"/>
  <c r="U109" i="2"/>
  <c r="AI109" i="2" s="1"/>
  <c r="S109" i="2"/>
  <c r="AF109" i="2" s="1"/>
  <c r="R109" i="2"/>
  <c r="AG109" i="2" s="1"/>
  <c r="AC109" i="2"/>
  <c r="L109" i="2"/>
  <c r="X109" i="2" s="1"/>
  <c r="K109" i="2"/>
  <c r="Z109" i="2" s="1"/>
  <c r="AB108" i="2"/>
  <c r="W108" i="2"/>
  <c r="V108" i="2"/>
  <c r="AM108" i="2" s="1"/>
  <c r="U108" i="2"/>
  <c r="AI108" i="2" s="1"/>
  <c r="S108" i="2"/>
  <c r="AF108" i="2" s="1"/>
  <c r="R108" i="2"/>
  <c r="AG108" i="2" s="1"/>
  <c r="AC108" i="2"/>
  <c r="L108" i="2"/>
  <c r="X108" i="2" s="1"/>
  <c r="K108" i="2"/>
  <c r="Z108" i="2" s="1"/>
  <c r="AD107" i="2"/>
  <c r="AB107" i="2"/>
  <c r="W107" i="2"/>
  <c r="V107" i="2"/>
  <c r="AM107" i="2" s="1"/>
  <c r="U107" i="2"/>
  <c r="AI107" i="2" s="1"/>
  <c r="S107" i="2"/>
  <c r="AF107" i="2" s="1"/>
  <c r="R107" i="2"/>
  <c r="AG107" i="2" s="1"/>
  <c r="AC107" i="2"/>
  <c r="L107" i="2"/>
  <c r="X107" i="2" s="1"/>
  <c r="K107" i="2"/>
  <c r="AD106" i="2"/>
  <c r="W106" i="2"/>
  <c r="V106" i="2"/>
  <c r="AM106" i="2" s="1"/>
  <c r="U106" i="2"/>
  <c r="AI106" i="2" s="1"/>
  <c r="S106" i="2"/>
  <c r="AF106" i="2" s="1"/>
  <c r="R106" i="2"/>
  <c r="AG106" i="2" s="1"/>
  <c r="AB106" i="2"/>
  <c r="AC106" i="2"/>
  <c r="L106" i="2"/>
  <c r="X106" i="2" s="1"/>
  <c r="K106" i="2"/>
  <c r="Z106" i="2" s="1"/>
  <c r="AD105" i="2"/>
  <c r="W105" i="2"/>
  <c r="V105" i="2"/>
  <c r="AM105" i="2" s="1"/>
  <c r="U105" i="2"/>
  <c r="AI105" i="2" s="1"/>
  <c r="S105" i="2"/>
  <c r="AF105" i="2" s="1"/>
  <c r="R105" i="2"/>
  <c r="AG105" i="2" s="1"/>
  <c r="AB105" i="2"/>
  <c r="AC105" i="2"/>
  <c r="L105" i="2"/>
  <c r="X105" i="2" s="1"/>
  <c r="K105" i="2"/>
  <c r="AD104" i="2"/>
  <c r="W104" i="2"/>
  <c r="V104" i="2"/>
  <c r="AM104" i="2" s="1"/>
  <c r="U104" i="2"/>
  <c r="AI104" i="2" s="1"/>
  <c r="S104" i="2"/>
  <c r="AF104" i="2" s="1"/>
  <c r="R104" i="2"/>
  <c r="AG104" i="2" s="1"/>
  <c r="AB104" i="2"/>
  <c r="AC104" i="2"/>
  <c r="L104" i="2"/>
  <c r="X104" i="2" s="1"/>
  <c r="K104" i="2"/>
  <c r="Z104" i="2" s="1"/>
  <c r="W103" i="2"/>
  <c r="V103" i="2"/>
  <c r="AM103" i="2" s="1"/>
  <c r="U103" i="2"/>
  <c r="AI103" i="2" s="1"/>
  <c r="S103" i="2"/>
  <c r="AF103" i="2" s="1"/>
  <c r="R103" i="2"/>
  <c r="AG103" i="2" s="1"/>
  <c r="AB103" i="2"/>
  <c r="L103" i="2"/>
  <c r="X103" i="2" s="1"/>
  <c r="K103" i="2"/>
  <c r="Y103" i="2" s="1"/>
  <c r="AL103" i="2" s="1"/>
  <c r="W102" i="2"/>
  <c r="V102" i="2"/>
  <c r="AM102" i="2" s="1"/>
  <c r="U102" i="2"/>
  <c r="AI102" i="2" s="1"/>
  <c r="S102" i="2"/>
  <c r="AF102" i="2" s="1"/>
  <c r="R102" i="2"/>
  <c r="AG102" i="2" s="1"/>
  <c r="AB102" i="2"/>
  <c r="AC102" i="2"/>
  <c r="L102" i="2"/>
  <c r="X102" i="2" s="1"/>
  <c r="AK102" i="2" s="1"/>
  <c r="K102" i="2"/>
  <c r="Z102" i="2" s="1"/>
  <c r="W101" i="2"/>
  <c r="V101" i="2"/>
  <c r="AM101" i="2" s="1"/>
  <c r="U101" i="2"/>
  <c r="AI101" i="2" s="1"/>
  <c r="S101" i="2"/>
  <c r="AF101" i="2" s="1"/>
  <c r="R101" i="2"/>
  <c r="AG101" i="2" s="1"/>
  <c r="AB101" i="2"/>
  <c r="AC101" i="2"/>
  <c r="L101" i="2"/>
  <c r="X101" i="2" s="1"/>
  <c r="K101" i="2"/>
  <c r="AD100" i="2"/>
  <c r="W100" i="2"/>
  <c r="V100" i="2"/>
  <c r="AM100" i="2" s="1"/>
  <c r="U100" i="2"/>
  <c r="AI100" i="2" s="1"/>
  <c r="S100" i="2"/>
  <c r="AF100" i="2" s="1"/>
  <c r="R100" i="2"/>
  <c r="AG100" i="2" s="1"/>
  <c r="AB100" i="2"/>
  <c r="AC100" i="2"/>
  <c r="L100" i="2"/>
  <c r="X100" i="2" s="1"/>
  <c r="K100" i="2"/>
  <c r="AD99" i="2"/>
  <c r="W99" i="2"/>
  <c r="V99" i="2"/>
  <c r="AM99" i="2" s="1"/>
  <c r="U99" i="2"/>
  <c r="AI99" i="2" s="1"/>
  <c r="S99" i="2"/>
  <c r="AF99" i="2" s="1"/>
  <c r="R99" i="2"/>
  <c r="AG99" i="2" s="1"/>
  <c r="AB99" i="2"/>
  <c r="AC99" i="2"/>
  <c r="L99" i="2"/>
  <c r="X99" i="2" s="1"/>
  <c r="K99" i="2"/>
  <c r="Z99" i="2" s="1"/>
  <c r="W98" i="2"/>
  <c r="V98" i="2"/>
  <c r="AM98" i="2" s="1"/>
  <c r="U98" i="2"/>
  <c r="AI98" i="2" s="1"/>
  <c r="S98" i="2"/>
  <c r="AF98" i="2" s="1"/>
  <c r="R98" i="2"/>
  <c r="AG98" i="2" s="1"/>
  <c r="AB98" i="2"/>
  <c r="AC98" i="2"/>
  <c r="L98" i="2"/>
  <c r="X98" i="2" s="1"/>
  <c r="K98" i="2"/>
  <c r="W97" i="2"/>
  <c r="V97" i="2"/>
  <c r="AM97" i="2" s="1"/>
  <c r="U97" i="2"/>
  <c r="AI97" i="2" s="1"/>
  <c r="S97" i="2"/>
  <c r="AF97" i="2" s="1"/>
  <c r="R97" i="2"/>
  <c r="AG97" i="2" s="1"/>
  <c r="AB97" i="2"/>
  <c r="AC97" i="2"/>
  <c r="L97" i="2"/>
  <c r="X97" i="2" s="1"/>
  <c r="K97" i="2"/>
  <c r="Y97" i="2" s="1"/>
  <c r="AL97" i="2" s="1"/>
  <c r="W96" i="2"/>
  <c r="V96" i="2"/>
  <c r="AM96" i="2" s="1"/>
  <c r="U96" i="2"/>
  <c r="AI96" i="2" s="1"/>
  <c r="S96" i="2"/>
  <c r="AF96" i="2" s="1"/>
  <c r="R96" i="2"/>
  <c r="AG96" i="2" s="1"/>
  <c r="AB96" i="2"/>
  <c r="AC96" i="2"/>
  <c r="L96" i="2"/>
  <c r="X96" i="2" s="1"/>
  <c r="K96" i="2"/>
  <c r="Z96" i="2" s="1"/>
  <c r="W95" i="2"/>
  <c r="V95" i="2"/>
  <c r="AM95" i="2" s="1"/>
  <c r="U95" i="2"/>
  <c r="AI95" i="2" s="1"/>
  <c r="S95" i="2"/>
  <c r="AF95" i="2" s="1"/>
  <c r="R95" i="2"/>
  <c r="AG95" i="2" s="1"/>
  <c r="AB95" i="2"/>
  <c r="AC95" i="2"/>
  <c r="L95" i="2"/>
  <c r="X95" i="2" s="1"/>
  <c r="K95" i="2"/>
  <c r="Z95" i="2" s="1"/>
  <c r="W94" i="2"/>
  <c r="V94" i="2"/>
  <c r="AM94" i="2" s="1"/>
  <c r="U94" i="2"/>
  <c r="AI94" i="2" s="1"/>
  <c r="S94" i="2"/>
  <c r="AF94" i="2" s="1"/>
  <c r="R94" i="2"/>
  <c r="AG94" i="2" s="1"/>
  <c r="AB94" i="2"/>
  <c r="AC94" i="2"/>
  <c r="L94" i="2"/>
  <c r="X94" i="2" s="1"/>
  <c r="K94" i="2"/>
  <c r="Z94" i="2" s="1"/>
  <c r="W93" i="2"/>
  <c r="V93" i="2"/>
  <c r="AM93" i="2" s="1"/>
  <c r="U93" i="2"/>
  <c r="AI93" i="2" s="1"/>
  <c r="S93" i="2"/>
  <c r="AF93" i="2" s="1"/>
  <c r="R93" i="2"/>
  <c r="AG93" i="2" s="1"/>
  <c r="AB93" i="2"/>
  <c r="AC93" i="2"/>
  <c r="L93" i="2"/>
  <c r="X93" i="2" s="1"/>
  <c r="K93" i="2"/>
  <c r="Z93" i="2" s="1"/>
  <c r="Y92" i="2"/>
  <c r="AL92" i="2" s="1"/>
  <c r="W92" i="2"/>
  <c r="V92" i="2"/>
  <c r="AM92" i="2" s="1"/>
  <c r="U92" i="2"/>
  <c r="AI92" i="2" s="1"/>
  <c r="S92" i="2"/>
  <c r="AF92" i="2" s="1"/>
  <c r="R92" i="2"/>
  <c r="AG92" i="2" s="1"/>
  <c r="P92" i="2"/>
  <c r="AB92" i="2" s="1"/>
  <c r="O92" i="2"/>
  <c r="AC92" i="2" s="1"/>
  <c r="X92" i="2"/>
  <c r="Z92" i="2"/>
  <c r="Y91" i="2"/>
  <c r="AL91" i="2" s="1"/>
  <c r="W91" i="2"/>
  <c r="V91" i="2"/>
  <c r="AM91" i="2" s="1"/>
  <c r="U91" i="2"/>
  <c r="AI91" i="2" s="1"/>
  <c r="S91" i="2"/>
  <c r="AF91" i="2" s="1"/>
  <c r="R91" i="2"/>
  <c r="AG91" i="2" s="1"/>
  <c r="P91" i="2"/>
  <c r="AB91" i="2" s="1"/>
  <c r="O91" i="2"/>
  <c r="AC91" i="2" s="1"/>
  <c r="X91" i="2"/>
  <c r="Z91" i="2"/>
  <c r="Y90" i="2"/>
  <c r="AL90" i="2" s="1"/>
  <c r="W90" i="2"/>
  <c r="V90" i="2"/>
  <c r="AM90" i="2" s="1"/>
  <c r="U90" i="2"/>
  <c r="AI90" i="2" s="1"/>
  <c r="S90" i="2"/>
  <c r="AF90" i="2" s="1"/>
  <c r="R90" i="2"/>
  <c r="AG90" i="2" s="1"/>
  <c r="P90" i="2"/>
  <c r="AB90" i="2" s="1"/>
  <c r="O90" i="2"/>
  <c r="AC90" i="2" s="1"/>
  <c r="X90" i="2"/>
  <c r="Z90" i="2"/>
  <c r="Y89" i="2"/>
  <c r="AL89" i="2" s="1"/>
  <c r="W89" i="2"/>
  <c r="V89" i="2"/>
  <c r="AM89" i="2" s="1"/>
  <c r="U89" i="2"/>
  <c r="AI89" i="2" s="1"/>
  <c r="S89" i="2"/>
  <c r="AF89" i="2" s="1"/>
  <c r="R89" i="2"/>
  <c r="AG89" i="2" s="1"/>
  <c r="P89" i="2"/>
  <c r="AB89" i="2" s="1"/>
  <c r="O89" i="2"/>
  <c r="AC89" i="2" s="1"/>
  <c r="X89" i="2"/>
  <c r="Z89" i="2"/>
  <c r="Y88" i="2"/>
  <c r="AL88" i="2" s="1"/>
  <c r="W88" i="2"/>
  <c r="V88" i="2"/>
  <c r="AM88" i="2" s="1"/>
  <c r="U88" i="2"/>
  <c r="AI88" i="2" s="1"/>
  <c r="S88" i="2"/>
  <c r="AF88" i="2" s="1"/>
  <c r="R88" i="2"/>
  <c r="AG88" i="2" s="1"/>
  <c r="P88" i="2"/>
  <c r="AB88" i="2" s="1"/>
  <c r="O88" i="2"/>
  <c r="AC88" i="2" s="1"/>
  <c r="X88" i="2"/>
  <c r="Z88" i="2"/>
  <c r="W87" i="2"/>
  <c r="V87" i="2"/>
  <c r="AM87" i="2" s="1"/>
  <c r="U87" i="2"/>
  <c r="AI87" i="2" s="1"/>
  <c r="S87" i="2"/>
  <c r="AF87" i="2" s="1"/>
  <c r="R87" i="2"/>
  <c r="AG87" i="2" s="1"/>
  <c r="AB87" i="2"/>
  <c r="AC87" i="2"/>
  <c r="L87" i="2"/>
  <c r="X87" i="2" s="1"/>
  <c r="K87" i="2"/>
  <c r="Z87" i="2" s="1"/>
  <c r="Y86" i="2"/>
  <c r="AL86" i="2" s="1"/>
  <c r="W86" i="2"/>
  <c r="V86" i="2"/>
  <c r="AM86" i="2" s="1"/>
  <c r="U86" i="2"/>
  <c r="AI86" i="2" s="1"/>
  <c r="S86" i="2"/>
  <c r="AF86" i="2" s="1"/>
  <c r="R86" i="2"/>
  <c r="AG86" i="2" s="1"/>
  <c r="P86" i="2"/>
  <c r="AB86" i="2" s="1"/>
  <c r="O86" i="2"/>
  <c r="AC86" i="2" s="1"/>
  <c r="X86" i="2"/>
  <c r="Z86" i="2"/>
  <c r="Y85" i="2"/>
  <c r="AL85" i="2" s="1"/>
  <c r="W85" i="2"/>
  <c r="V85" i="2"/>
  <c r="AM85" i="2" s="1"/>
  <c r="U85" i="2"/>
  <c r="AI85" i="2" s="1"/>
  <c r="S85" i="2"/>
  <c r="AF85" i="2" s="1"/>
  <c r="R85" i="2"/>
  <c r="AG85" i="2" s="1"/>
  <c r="P85" i="2"/>
  <c r="AB85" i="2" s="1"/>
  <c r="O85" i="2"/>
  <c r="AC85" i="2" s="1"/>
  <c r="X85" i="2"/>
  <c r="Z85" i="2"/>
  <c r="Y84" i="2"/>
  <c r="AL84" i="2" s="1"/>
  <c r="W84" i="2"/>
  <c r="V84" i="2"/>
  <c r="AM84" i="2" s="1"/>
  <c r="U84" i="2"/>
  <c r="AI84" i="2" s="1"/>
  <c r="S84" i="2"/>
  <c r="AF84" i="2" s="1"/>
  <c r="R84" i="2"/>
  <c r="AG84" i="2" s="1"/>
  <c r="P84" i="2"/>
  <c r="AB84" i="2" s="1"/>
  <c r="O84" i="2"/>
  <c r="AC84" i="2" s="1"/>
  <c r="X84" i="2"/>
  <c r="Z84" i="2"/>
  <c r="AB83" i="2"/>
  <c r="W83" i="2"/>
  <c r="V83" i="2"/>
  <c r="AM83" i="2" s="1"/>
  <c r="U83" i="2"/>
  <c r="AI83" i="2" s="1"/>
  <c r="S83" i="2"/>
  <c r="AF83" i="2" s="1"/>
  <c r="R83" i="2"/>
  <c r="AG83" i="2" s="1"/>
  <c r="AC83" i="2"/>
  <c r="L83" i="2"/>
  <c r="X83" i="2" s="1"/>
  <c r="K83" i="2"/>
  <c r="Z83" i="2" s="1"/>
  <c r="W82" i="2"/>
  <c r="V82" i="2"/>
  <c r="AM82" i="2" s="1"/>
  <c r="U82" i="2"/>
  <c r="AI82" i="2" s="1"/>
  <c r="S82" i="2"/>
  <c r="AF82" i="2" s="1"/>
  <c r="R82" i="2"/>
  <c r="AG82" i="2" s="1"/>
  <c r="AB82" i="2"/>
  <c r="AC82" i="2"/>
  <c r="L82" i="2"/>
  <c r="X82" i="2" s="1"/>
  <c r="K82" i="2"/>
  <c r="Z82" i="2" s="1"/>
  <c r="W81" i="2"/>
  <c r="V81" i="2"/>
  <c r="AM81" i="2" s="1"/>
  <c r="U81" i="2"/>
  <c r="AI81" i="2" s="1"/>
  <c r="S81" i="2"/>
  <c r="AF81" i="2" s="1"/>
  <c r="R81" i="2"/>
  <c r="AG81" i="2" s="1"/>
  <c r="AB81" i="2"/>
  <c r="AC81" i="2"/>
  <c r="L81" i="2"/>
  <c r="X81" i="2" s="1"/>
  <c r="K81" i="2"/>
  <c r="W80" i="2"/>
  <c r="V80" i="2"/>
  <c r="AM80" i="2" s="1"/>
  <c r="U80" i="2"/>
  <c r="AI80" i="2" s="1"/>
  <c r="S80" i="2"/>
  <c r="AF80" i="2" s="1"/>
  <c r="R80" i="2"/>
  <c r="AG80" i="2" s="1"/>
  <c r="AB80" i="2"/>
  <c r="AC80" i="2"/>
  <c r="L80" i="2"/>
  <c r="X80" i="2" s="1"/>
  <c r="K80" i="2"/>
  <c r="Z80" i="2" s="1"/>
  <c r="W79" i="2"/>
  <c r="V79" i="2"/>
  <c r="AM79" i="2" s="1"/>
  <c r="U79" i="2"/>
  <c r="AI79" i="2" s="1"/>
  <c r="S79" i="2"/>
  <c r="AF79" i="2" s="1"/>
  <c r="R79" i="2"/>
  <c r="AG79" i="2" s="1"/>
  <c r="AB79" i="2"/>
  <c r="AC79" i="2"/>
  <c r="L79" i="2"/>
  <c r="X79" i="2" s="1"/>
  <c r="K79" i="2"/>
  <c r="AD78" i="2"/>
  <c r="AB78" i="2"/>
  <c r="W78" i="2"/>
  <c r="V78" i="2"/>
  <c r="AM78" i="2" s="1"/>
  <c r="U78" i="2"/>
  <c r="AI78" i="2" s="1"/>
  <c r="S78" i="2"/>
  <c r="AF78" i="2" s="1"/>
  <c r="R78" i="2"/>
  <c r="AG78" i="2" s="1"/>
  <c r="AC78" i="2"/>
  <c r="L78" i="2"/>
  <c r="X78" i="2" s="1"/>
  <c r="K78" i="2"/>
  <c r="Z78" i="2" s="1"/>
  <c r="AD77" i="2"/>
  <c r="AB77" i="2"/>
  <c r="W77" i="2"/>
  <c r="V77" i="2"/>
  <c r="AM77" i="2" s="1"/>
  <c r="U77" i="2"/>
  <c r="AI77" i="2" s="1"/>
  <c r="S77" i="2"/>
  <c r="AF77" i="2" s="1"/>
  <c r="R77" i="2"/>
  <c r="AG77" i="2" s="1"/>
  <c r="AC77" i="2"/>
  <c r="L77" i="2"/>
  <c r="X77" i="2" s="1"/>
  <c r="K77" i="2"/>
  <c r="Z77" i="2" s="1"/>
  <c r="AB76" i="2"/>
  <c r="W76" i="2"/>
  <c r="V76" i="2"/>
  <c r="AM76" i="2" s="1"/>
  <c r="U76" i="2"/>
  <c r="AI76" i="2" s="1"/>
  <c r="S76" i="2"/>
  <c r="AF76" i="2" s="1"/>
  <c r="R76" i="2"/>
  <c r="AG76" i="2" s="1"/>
  <c r="AC76" i="2"/>
  <c r="L76" i="2"/>
  <c r="X76" i="2" s="1"/>
  <c r="K76" i="2"/>
  <c r="Z76" i="2" s="1"/>
  <c r="AB75" i="2"/>
  <c r="W75" i="2"/>
  <c r="V75" i="2"/>
  <c r="AM75" i="2" s="1"/>
  <c r="U75" i="2"/>
  <c r="AI75" i="2" s="1"/>
  <c r="S75" i="2"/>
  <c r="AF75" i="2" s="1"/>
  <c r="R75" i="2"/>
  <c r="AG75" i="2" s="1"/>
  <c r="AC75" i="2"/>
  <c r="L75" i="2"/>
  <c r="X75" i="2" s="1"/>
  <c r="AK75" i="2" s="1"/>
  <c r="K75" i="2"/>
  <c r="Z75" i="2" s="1"/>
  <c r="AD74" i="2"/>
  <c r="AB74" i="2"/>
  <c r="W74" i="2"/>
  <c r="V74" i="2"/>
  <c r="AM74" i="2" s="1"/>
  <c r="U74" i="2"/>
  <c r="AI74" i="2" s="1"/>
  <c r="S74" i="2"/>
  <c r="AF74" i="2" s="1"/>
  <c r="R74" i="2"/>
  <c r="AG74" i="2" s="1"/>
  <c r="AC74" i="2"/>
  <c r="L74" i="2"/>
  <c r="X74" i="2" s="1"/>
  <c r="K74" i="2"/>
  <c r="Z74" i="2" s="1"/>
  <c r="AD73" i="2"/>
  <c r="AB73" i="2"/>
  <c r="W73" i="2"/>
  <c r="V73" i="2"/>
  <c r="AM73" i="2" s="1"/>
  <c r="U73" i="2"/>
  <c r="AI73" i="2" s="1"/>
  <c r="S73" i="2"/>
  <c r="AF73" i="2" s="1"/>
  <c r="R73" i="2"/>
  <c r="AG73" i="2" s="1"/>
  <c r="AC73" i="2"/>
  <c r="L73" i="2"/>
  <c r="X73" i="2" s="1"/>
  <c r="K73" i="2"/>
  <c r="Z73" i="2" s="1"/>
  <c r="AB72" i="2"/>
  <c r="W72" i="2"/>
  <c r="V72" i="2"/>
  <c r="AM72" i="2" s="1"/>
  <c r="U72" i="2"/>
  <c r="AI72" i="2" s="1"/>
  <c r="S72" i="2"/>
  <c r="AF72" i="2" s="1"/>
  <c r="R72" i="2"/>
  <c r="AG72" i="2" s="1"/>
  <c r="AC72" i="2"/>
  <c r="L72" i="2"/>
  <c r="X72" i="2" s="1"/>
  <c r="K72" i="2"/>
  <c r="Z72" i="2" s="1"/>
  <c r="AB71" i="2"/>
  <c r="W71" i="2"/>
  <c r="V71" i="2"/>
  <c r="AM71" i="2" s="1"/>
  <c r="U71" i="2"/>
  <c r="AI71" i="2" s="1"/>
  <c r="S71" i="2"/>
  <c r="AF71" i="2" s="1"/>
  <c r="R71" i="2"/>
  <c r="AG71" i="2" s="1"/>
  <c r="AC71" i="2"/>
  <c r="L71" i="2"/>
  <c r="X71" i="2" s="1"/>
  <c r="K71" i="2"/>
  <c r="Z71" i="2" s="1"/>
  <c r="AD70" i="2"/>
  <c r="AB70" i="2"/>
  <c r="W70" i="2"/>
  <c r="V70" i="2"/>
  <c r="AM70" i="2" s="1"/>
  <c r="U70" i="2"/>
  <c r="AI70" i="2" s="1"/>
  <c r="S70" i="2"/>
  <c r="AF70" i="2" s="1"/>
  <c r="R70" i="2"/>
  <c r="AG70" i="2" s="1"/>
  <c r="AC70" i="2"/>
  <c r="L70" i="2"/>
  <c r="X70" i="2" s="1"/>
  <c r="K70" i="2"/>
  <c r="Z70" i="2" s="1"/>
  <c r="AD69" i="2"/>
  <c r="AB69" i="2"/>
  <c r="W69" i="2"/>
  <c r="V69" i="2"/>
  <c r="AM69" i="2" s="1"/>
  <c r="U69" i="2"/>
  <c r="AI69" i="2" s="1"/>
  <c r="S69" i="2"/>
  <c r="AF69" i="2" s="1"/>
  <c r="R69" i="2"/>
  <c r="AG69" i="2" s="1"/>
  <c r="AC69" i="2"/>
  <c r="L69" i="2"/>
  <c r="X69" i="2" s="1"/>
  <c r="K69" i="2"/>
  <c r="Z69" i="2" s="1"/>
  <c r="AB68" i="2"/>
  <c r="W68" i="2"/>
  <c r="V68" i="2"/>
  <c r="AM68" i="2" s="1"/>
  <c r="U68" i="2"/>
  <c r="AI68" i="2" s="1"/>
  <c r="S68" i="2"/>
  <c r="AF68" i="2" s="1"/>
  <c r="R68" i="2"/>
  <c r="AG68" i="2" s="1"/>
  <c r="AC68" i="2"/>
  <c r="L68" i="2"/>
  <c r="X68" i="2" s="1"/>
  <c r="K68" i="2"/>
  <c r="Z68" i="2" s="1"/>
  <c r="AB67" i="2"/>
  <c r="W67" i="2"/>
  <c r="V67" i="2"/>
  <c r="AM67" i="2" s="1"/>
  <c r="U67" i="2"/>
  <c r="AI67" i="2" s="1"/>
  <c r="S67" i="2"/>
  <c r="AF67" i="2" s="1"/>
  <c r="R67" i="2"/>
  <c r="AG67" i="2" s="1"/>
  <c r="AC67" i="2"/>
  <c r="L67" i="2"/>
  <c r="X67" i="2" s="1"/>
  <c r="AK67" i="2" s="1"/>
  <c r="K67" i="2"/>
  <c r="Z67" i="2" s="1"/>
  <c r="AD66" i="2"/>
  <c r="AB66" i="2"/>
  <c r="W66" i="2"/>
  <c r="V66" i="2"/>
  <c r="AM66" i="2" s="1"/>
  <c r="U66" i="2"/>
  <c r="AI66" i="2" s="1"/>
  <c r="S66" i="2"/>
  <c r="AF66" i="2" s="1"/>
  <c r="R66" i="2"/>
  <c r="AG66" i="2" s="1"/>
  <c r="AC66" i="2"/>
  <c r="L66" i="2"/>
  <c r="X66" i="2" s="1"/>
  <c r="K66" i="2"/>
  <c r="Z66" i="2" s="1"/>
  <c r="AD65" i="2"/>
  <c r="AB65" i="2"/>
  <c r="W65" i="2"/>
  <c r="V65" i="2"/>
  <c r="AM65" i="2" s="1"/>
  <c r="U65" i="2"/>
  <c r="AI65" i="2" s="1"/>
  <c r="S65" i="2"/>
  <c r="AF65" i="2" s="1"/>
  <c r="R65" i="2"/>
  <c r="AG65" i="2" s="1"/>
  <c r="AC65" i="2"/>
  <c r="L65" i="2"/>
  <c r="X65" i="2" s="1"/>
  <c r="K65" i="2"/>
  <c r="Z65" i="2" s="1"/>
  <c r="W64" i="2"/>
  <c r="V64" i="2"/>
  <c r="AM64" i="2" s="1"/>
  <c r="U64" i="2"/>
  <c r="AI64" i="2" s="1"/>
  <c r="S64" i="2"/>
  <c r="AF64" i="2" s="1"/>
  <c r="R64" i="2"/>
  <c r="AG64" i="2" s="1"/>
  <c r="AB64" i="2"/>
  <c r="AC64" i="2"/>
  <c r="L64" i="2"/>
  <c r="X64" i="2" s="1"/>
  <c r="K64" i="2"/>
  <c r="Z64" i="2" s="1"/>
  <c r="W63" i="2"/>
  <c r="V63" i="2"/>
  <c r="AM63" i="2" s="1"/>
  <c r="U63" i="2"/>
  <c r="AI63" i="2" s="1"/>
  <c r="S63" i="2"/>
  <c r="AF63" i="2" s="1"/>
  <c r="R63" i="2"/>
  <c r="AG63" i="2" s="1"/>
  <c r="AB63" i="2"/>
  <c r="AC63" i="2"/>
  <c r="L63" i="2"/>
  <c r="X63" i="2" s="1"/>
  <c r="K63" i="2"/>
  <c r="AB62" i="2"/>
  <c r="W62" i="2"/>
  <c r="V62" i="2"/>
  <c r="AM62" i="2" s="1"/>
  <c r="U62" i="2"/>
  <c r="AI62" i="2" s="1"/>
  <c r="S62" i="2"/>
  <c r="AF62" i="2" s="1"/>
  <c r="R62" i="2"/>
  <c r="AG62" i="2" s="1"/>
  <c r="AC62" i="2"/>
  <c r="L62" i="2"/>
  <c r="X62" i="2" s="1"/>
  <c r="AK62" i="2" s="1"/>
  <c r="K62" i="2"/>
  <c r="Z62" i="2" s="1"/>
  <c r="AC61" i="2"/>
  <c r="AB61" i="2"/>
  <c r="W61" i="2"/>
  <c r="V61" i="2"/>
  <c r="AM61" i="2" s="1"/>
  <c r="U61" i="2"/>
  <c r="AI61" i="2" s="1"/>
  <c r="S61" i="2"/>
  <c r="AF61" i="2" s="1"/>
  <c r="R61" i="2"/>
  <c r="AG61" i="2" s="1"/>
  <c r="AD61" i="2"/>
  <c r="L61" i="2"/>
  <c r="X61" i="2" s="1"/>
  <c r="K61" i="2"/>
  <c r="Z61" i="2" s="1"/>
  <c r="AI60" i="2"/>
  <c r="AC60" i="2"/>
  <c r="AB60" i="2"/>
  <c r="W60" i="2"/>
  <c r="V60" i="2"/>
  <c r="AM60" i="2" s="1"/>
  <c r="U60" i="2"/>
  <c r="S60" i="2"/>
  <c r="AF60" i="2" s="1"/>
  <c r="R60" i="2"/>
  <c r="AG60" i="2" s="1"/>
  <c r="AD60" i="2"/>
  <c r="L60" i="2"/>
  <c r="X60" i="2" s="1"/>
  <c r="K60" i="2"/>
  <c r="Z60" i="2" s="1"/>
  <c r="AC59" i="2"/>
  <c r="AB59" i="2"/>
  <c r="W59" i="2"/>
  <c r="V59" i="2"/>
  <c r="AM59" i="2" s="1"/>
  <c r="U59" i="2"/>
  <c r="AI59" i="2" s="1"/>
  <c r="S59" i="2"/>
  <c r="AF59" i="2" s="1"/>
  <c r="R59" i="2"/>
  <c r="AG59" i="2" s="1"/>
  <c r="AD59" i="2"/>
  <c r="L59" i="2"/>
  <c r="X59" i="2" s="1"/>
  <c r="K59" i="2"/>
  <c r="Z59" i="2" s="1"/>
  <c r="AC58" i="2"/>
  <c r="AB58" i="2"/>
  <c r="W58" i="2"/>
  <c r="V58" i="2"/>
  <c r="AM58" i="2" s="1"/>
  <c r="U58" i="2"/>
  <c r="AI58" i="2" s="1"/>
  <c r="S58" i="2"/>
  <c r="AF58" i="2" s="1"/>
  <c r="R58" i="2"/>
  <c r="AG58" i="2" s="1"/>
  <c r="AD58" i="2"/>
  <c r="X58" i="2"/>
  <c r="Z58" i="2"/>
  <c r="W57" i="2"/>
  <c r="V57" i="2"/>
  <c r="AM57" i="2" s="1"/>
  <c r="U57" i="2"/>
  <c r="AI57" i="2" s="1"/>
  <c r="S57" i="2"/>
  <c r="AF57" i="2" s="1"/>
  <c r="R57" i="2"/>
  <c r="AG57" i="2" s="1"/>
  <c r="P57" i="2"/>
  <c r="AB57" i="2" s="1"/>
  <c r="O57" i="2"/>
  <c r="AD57" i="2" s="1"/>
  <c r="X57" i="2"/>
  <c r="Z57" i="2"/>
  <c r="W56" i="2"/>
  <c r="V56" i="2"/>
  <c r="AM56" i="2" s="1"/>
  <c r="U56" i="2"/>
  <c r="AI56" i="2" s="1"/>
  <c r="S56" i="2"/>
  <c r="AF56" i="2" s="1"/>
  <c r="R56" i="2"/>
  <c r="AG56" i="2" s="1"/>
  <c r="P56" i="2"/>
  <c r="AB56" i="2" s="1"/>
  <c r="O56" i="2"/>
  <c r="AD56" i="2" s="1"/>
  <c r="X56" i="2"/>
  <c r="Z56" i="2"/>
  <c r="W55" i="2"/>
  <c r="V55" i="2"/>
  <c r="AM55" i="2" s="1"/>
  <c r="U55" i="2"/>
  <c r="AI55" i="2" s="1"/>
  <c r="S55" i="2"/>
  <c r="AF55" i="2" s="1"/>
  <c r="R55" i="2"/>
  <c r="AG55" i="2" s="1"/>
  <c r="P55" i="2"/>
  <c r="AB55" i="2" s="1"/>
  <c r="O55" i="2"/>
  <c r="AD55" i="2" s="1"/>
  <c r="X55" i="2"/>
  <c r="Z55" i="2"/>
  <c r="AB54" i="2"/>
  <c r="W54" i="2"/>
  <c r="V54" i="2"/>
  <c r="AM54" i="2" s="1"/>
  <c r="U54" i="2"/>
  <c r="AI54" i="2" s="1"/>
  <c r="S54" i="2"/>
  <c r="AF54" i="2" s="1"/>
  <c r="R54" i="2"/>
  <c r="AG54" i="2" s="1"/>
  <c r="P54" i="2"/>
  <c r="O54" i="2"/>
  <c r="AD54" i="2" s="1"/>
  <c r="X54" i="2"/>
  <c r="AK54" i="2" s="1"/>
  <c r="Z54" i="2"/>
  <c r="W53" i="2"/>
  <c r="V53" i="2"/>
  <c r="AM53" i="2" s="1"/>
  <c r="U53" i="2"/>
  <c r="AI53" i="2" s="1"/>
  <c r="S53" i="2"/>
  <c r="AF53" i="2" s="1"/>
  <c r="R53" i="2"/>
  <c r="AG53" i="2" s="1"/>
  <c r="P53" i="2"/>
  <c r="AB53" i="2" s="1"/>
  <c r="O53" i="2"/>
  <c r="AD53" i="2" s="1"/>
  <c r="X53" i="2"/>
  <c r="Z53" i="2"/>
  <c r="AB52" i="2"/>
  <c r="W52" i="2"/>
  <c r="V52" i="2"/>
  <c r="AM52" i="2" s="1"/>
  <c r="U52" i="2"/>
  <c r="AI52" i="2" s="1"/>
  <c r="S52" i="2"/>
  <c r="AF52" i="2" s="1"/>
  <c r="R52" i="2"/>
  <c r="AG52" i="2" s="1"/>
  <c r="P52" i="2"/>
  <c r="O52" i="2"/>
  <c r="AD52" i="2" s="1"/>
  <c r="X52" i="2"/>
  <c r="AK52" i="2" s="1"/>
  <c r="Z52" i="2"/>
  <c r="W51" i="2"/>
  <c r="V51" i="2"/>
  <c r="AM51" i="2" s="1"/>
  <c r="U51" i="2"/>
  <c r="AI51" i="2" s="1"/>
  <c r="S51" i="2"/>
  <c r="AF51" i="2" s="1"/>
  <c r="R51" i="2"/>
  <c r="AG51" i="2" s="1"/>
  <c r="P51" i="2"/>
  <c r="AB51" i="2" s="1"/>
  <c r="O51" i="2"/>
  <c r="AD51" i="2" s="1"/>
  <c r="X51" i="2"/>
  <c r="Z51" i="2"/>
  <c r="W50" i="2"/>
  <c r="V50" i="2"/>
  <c r="AM50" i="2" s="1"/>
  <c r="U50" i="2"/>
  <c r="AI50" i="2" s="1"/>
  <c r="S50" i="2"/>
  <c r="AF50" i="2" s="1"/>
  <c r="R50" i="2"/>
  <c r="AG50" i="2" s="1"/>
  <c r="P50" i="2"/>
  <c r="AB50" i="2" s="1"/>
  <c r="O50" i="2"/>
  <c r="AD50" i="2" s="1"/>
  <c r="X50" i="2"/>
  <c r="Z50" i="2"/>
  <c r="W49" i="2"/>
  <c r="V49" i="2"/>
  <c r="AM49" i="2" s="1"/>
  <c r="U49" i="2"/>
  <c r="AI49" i="2" s="1"/>
  <c r="S49" i="2"/>
  <c r="AF49" i="2" s="1"/>
  <c r="R49" i="2"/>
  <c r="AG49" i="2" s="1"/>
  <c r="P49" i="2"/>
  <c r="AB49" i="2" s="1"/>
  <c r="O49" i="2"/>
  <c r="AD49" i="2" s="1"/>
  <c r="X49" i="2"/>
  <c r="Z49" i="2"/>
  <c r="W48" i="2"/>
  <c r="V48" i="2"/>
  <c r="AM48" i="2" s="1"/>
  <c r="U48" i="2"/>
  <c r="AI48" i="2" s="1"/>
  <c r="S48" i="2"/>
  <c r="AF48" i="2" s="1"/>
  <c r="R48" i="2"/>
  <c r="AG48" i="2" s="1"/>
  <c r="P48" i="2"/>
  <c r="AB48" i="2" s="1"/>
  <c r="O48" i="2"/>
  <c r="AD48" i="2" s="1"/>
  <c r="X48" i="2"/>
  <c r="Z48" i="2"/>
  <c r="W47" i="2"/>
  <c r="V47" i="2"/>
  <c r="AM47" i="2" s="1"/>
  <c r="U47" i="2"/>
  <c r="AI47" i="2" s="1"/>
  <c r="S47" i="2"/>
  <c r="AF47" i="2" s="1"/>
  <c r="R47" i="2"/>
  <c r="AG47" i="2" s="1"/>
  <c r="P47" i="2"/>
  <c r="AB47" i="2" s="1"/>
  <c r="O47" i="2"/>
  <c r="AD47" i="2" s="1"/>
  <c r="X47" i="2"/>
  <c r="Z47" i="2"/>
  <c r="AB46" i="2"/>
  <c r="W46" i="2"/>
  <c r="V46" i="2"/>
  <c r="AM46" i="2" s="1"/>
  <c r="U46" i="2"/>
  <c r="AI46" i="2" s="1"/>
  <c r="S46" i="2"/>
  <c r="AF46" i="2" s="1"/>
  <c r="R46" i="2"/>
  <c r="AG46" i="2" s="1"/>
  <c r="P46" i="2"/>
  <c r="O46" i="2"/>
  <c r="AD46" i="2" s="1"/>
  <c r="X46" i="2"/>
  <c r="AK46" i="2" s="1"/>
  <c r="Z46" i="2"/>
  <c r="W45" i="2"/>
  <c r="V45" i="2"/>
  <c r="AM45" i="2" s="1"/>
  <c r="U45" i="2"/>
  <c r="AI45" i="2" s="1"/>
  <c r="S45" i="2"/>
  <c r="AF45" i="2" s="1"/>
  <c r="R45" i="2"/>
  <c r="AG45" i="2" s="1"/>
  <c r="P45" i="2"/>
  <c r="AB45" i="2" s="1"/>
  <c r="O45" i="2"/>
  <c r="AD45" i="2" s="1"/>
  <c r="X45" i="2"/>
  <c r="Z45" i="2"/>
  <c r="AB44" i="2"/>
  <c r="W44" i="2"/>
  <c r="V44" i="2"/>
  <c r="AM44" i="2" s="1"/>
  <c r="U44" i="2"/>
  <c r="AI44" i="2" s="1"/>
  <c r="S44" i="2"/>
  <c r="AF44" i="2" s="1"/>
  <c r="R44" i="2"/>
  <c r="AG44" i="2" s="1"/>
  <c r="P44" i="2"/>
  <c r="O44" i="2"/>
  <c r="AD44" i="2" s="1"/>
  <c r="X44" i="2"/>
  <c r="Z44" i="2"/>
  <c r="W43" i="2"/>
  <c r="V43" i="2"/>
  <c r="AM43" i="2" s="1"/>
  <c r="U43" i="2"/>
  <c r="AI43" i="2" s="1"/>
  <c r="S43" i="2"/>
  <c r="AF43" i="2" s="1"/>
  <c r="R43" i="2"/>
  <c r="AG43" i="2" s="1"/>
  <c r="P43" i="2"/>
  <c r="AB43" i="2" s="1"/>
  <c r="O43" i="2"/>
  <c r="AD43" i="2" s="1"/>
  <c r="X43" i="2"/>
  <c r="Z43" i="2"/>
  <c r="W42" i="2"/>
  <c r="V42" i="2"/>
  <c r="AM42" i="2" s="1"/>
  <c r="U42" i="2"/>
  <c r="AI42" i="2" s="1"/>
  <c r="S42" i="2"/>
  <c r="AF42" i="2" s="1"/>
  <c r="R42" i="2"/>
  <c r="AG42" i="2" s="1"/>
  <c r="P42" i="2"/>
  <c r="AB42" i="2" s="1"/>
  <c r="O42" i="2"/>
  <c r="AD42" i="2" s="1"/>
  <c r="X42" i="2"/>
  <c r="Z42" i="2"/>
  <c r="W41" i="2"/>
  <c r="V41" i="2"/>
  <c r="AM41" i="2" s="1"/>
  <c r="U41" i="2"/>
  <c r="AI41" i="2" s="1"/>
  <c r="S41" i="2"/>
  <c r="AF41" i="2" s="1"/>
  <c r="R41" i="2"/>
  <c r="AG41" i="2" s="1"/>
  <c r="P41" i="2"/>
  <c r="AB41" i="2" s="1"/>
  <c r="O41" i="2"/>
  <c r="AD41" i="2" s="1"/>
  <c r="X41" i="2"/>
  <c r="Z41" i="2"/>
  <c r="Y40" i="2"/>
  <c r="AL40" i="2" s="1"/>
  <c r="W40" i="2"/>
  <c r="V40" i="2"/>
  <c r="AM40" i="2" s="1"/>
  <c r="U40" i="2"/>
  <c r="AI40" i="2" s="1"/>
  <c r="S40" i="2"/>
  <c r="AF40" i="2" s="1"/>
  <c r="R40" i="2"/>
  <c r="AG40" i="2" s="1"/>
  <c r="P40" i="2"/>
  <c r="AB40" i="2" s="1"/>
  <c r="O40" i="2"/>
  <c r="AC40" i="2" s="1"/>
  <c r="X40" i="2"/>
  <c r="Z40" i="2"/>
  <c r="AF39" i="2"/>
  <c r="Z39" i="2"/>
  <c r="Y39" i="2"/>
  <c r="X39" i="2"/>
  <c r="W39" i="2"/>
  <c r="V39" i="2"/>
  <c r="U39" i="2"/>
  <c r="S39" i="2"/>
  <c r="R39" i="2"/>
  <c r="AG39" i="2" s="1"/>
  <c r="P39" i="2"/>
  <c r="O39" i="2"/>
  <c r="AC34" i="2"/>
  <c r="AA34" i="2"/>
  <c r="M32" i="2"/>
  <c r="S32" i="2" s="1"/>
  <c r="L32" i="2"/>
  <c r="U32" i="2" s="1"/>
  <c r="I32" i="2"/>
  <c r="O32" i="2" s="1"/>
  <c r="H32" i="2"/>
  <c r="Q32" i="2" s="1"/>
  <c r="M31" i="2"/>
  <c r="S31" i="2" s="1"/>
  <c r="L31" i="2"/>
  <c r="T31" i="2" s="1"/>
  <c r="I31" i="2"/>
  <c r="O31" i="2" s="1"/>
  <c r="H31" i="2"/>
  <c r="Q31" i="2" s="1"/>
  <c r="O30" i="2"/>
  <c r="M30" i="2"/>
  <c r="S30" i="2" s="1"/>
  <c r="L30" i="2"/>
  <c r="U30" i="2" s="1"/>
  <c r="I30" i="2"/>
  <c r="H30" i="2"/>
  <c r="P30" i="2" s="1"/>
  <c r="M29" i="2"/>
  <c r="S29" i="2" s="1"/>
  <c r="L29" i="2"/>
  <c r="T29" i="2" s="1"/>
  <c r="I29" i="2"/>
  <c r="O29" i="2" s="1"/>
  <c r="H29" i="2"/>
  <c r="Q29" i="2" s="1"/>
  <c r="M28" i="2"/>
  <c r="S28" i="2" s="1"/>
  <c r="L28" i="2"/>
  <c r="U28" i="2" s="1"/>
  <c r="I28" i="2"/>
  <c r="O28" i="2" s="1"/>
  <c r="H28" i="2"/>
  <c r="Q28" i="2" s="1"/>
  <c r="M27" i="2"/>
  <c r="S27" i="2" s="1"/>
  <c r="L27" i="2"/>
  <c r="T27" i="2" s="1"/>
  <c r="I27" i="2"/>
  <c r="O27" i="2" s="1"/>
  <c r="H27" i="2"/>
  <c r="Q27" i="2" s="1"/>
  <c r="O26" i="2"/>
  <c r="M26" i="2"/>
  <c r="S26" i="2" s="1"/>
  <c r="L26" i="2"/>
  <c r="U26" i="2" s="1"/>
  <c r="I26" i="2"/>
  <c r="H26" i="2"/>
  <c r="P26" i="2" s="1"/>
  <c r="M25" i="2"/>
  <c r="S25" i="2" s="1"/>
  <c r="L25" i="2"/>
  <c r="T25" i="2" s="1"/>
  <c r="I25" i="2"/>
  <c r="O25" i="2" s="1"/>
  <c r="H25" i="2"/>
  <c r="Q25" i="2" s="1"/>
  <c r="O24" i="2"/>
  <c r="M24" i="2"/>
  <c r="S24" i="2" s="1"/>
  <c r="L24" i="2"/>
  <c r="U24" i="2" s="1"/>
  <c r="I24" i="2"/>
  <c r="H24" i="2"/>
  <c r="Q24" i="2" s="1"/>
  <c r="M23" i="2"/>
  <c r="S23" i="2" s="1"/>
  <c r="L23" i="2"/>
  <c r="T23" i="2" s="1"/>
  <c r="I23" i="2"/>
  <c r="O23" i="2" s="1"/>
  <c r="W23" i="2" s="1"/>
  <c r="H23" i="2"/>
  <c r="Q23" i="2" s="1"/>
  <c r="M22" i="2"/>
  <c r="S22" i="2" s="1"/>
  <c r="L22" i="2"/>
  <c r="U22" i="2" s="1"/>
  <c r="I22" i="2"/>
  <c r="O22" i="2" s="1"/>
  <c r="H22" i="2"/>
  <c r="P22" i="2" s="1"/>
  <c r="M21" i="2"/>
  <c r="S21" i="2" s="1"/>
  <c r="L21" i="2"/>
  <c r="T21" i="2" s="1"/>
  <c r="I21" i="2"/>
  <c r="O21" i="2" s="1"/>
  <c r="H21" i="2"/>
  <c r="Q21" i="2" s="1"/>
  <c r="M20" i="2"/>
  <c r="S20" i="2" s="1"/>
  <c r="L20" i="2"/>
  <c r="U20" i="2" s="1"/>
  <c r="I20" i="2"/>
  <c r="O20" i="2" s="1"/>
  <c r="H20" i="2"/>
  <c r="Q20" i="2" s="1"/>
  <c r="M19" i="2"/>
  <c r="S19" i="2" s="1"/>
  <c r="L19" i="2"/>
  <c r="T19" i="2" s="1"/>
  <c r="I19" i="2"/>
  <c r="O19" i="2" s="1"/>
  <c r="H19" i="2"/>
  <c r="Q19" i="2" s="1"/>
  <c r="M18" i="2"/>
  <c r="S18" i="2" s="1"/>
  <c r="L18" i="2"/>
  <c r="U18" i="2" s="1"/>
  <c r="I18" i="2"/>
  <c r="O18" i="2" s="1"/>
  <c r="H18" i="2"/>
  <c r="P18" i="2" s="1"/>
  <c r="M17" i="2"/>
  <c r="S17" i="2" s="1"/>
  <c r="L17" i="2"/>
  <c r="T17" i="2" s="1"/>
  <c r="I17" i="2"/>
  <c r="O17" i="2" s="1"/>
  <c r="H17" i="2"/>
  <c r="Q17" i="2" s="1"/>
  <c r="T16" i="2"/>
  <c r="M16" i="2"/>
  <c r="S16" i="2" s="1"/>
  <c r="L16" i="2"/>
  <c r="U16" i="2" s="1"/>
  <c r="I16" i="2"/>
  <c r="O16" i="2" s="1"/>
  <c r="H16" i="2"/>
  <c r="Q16" i="2" s="1"/>
  <c r="U15" i="2"/>
  <c r="M15" i="2"/>
  <c r="S15" i="2" s="1"/>
  <c r="L15" i="2"/>
  <c r="T15" i="2" s="1"/>
  <c r="I15" i="2"/>
  <c r="O15" i="2" s="1"/>
  <c r="H15" i="2"/>
  <c r="Q15" i="2" s="1"/>
  <c r="M14" i="2"/>
  <c r="S14" i="2" s="1"/>
  <c r="L14" i="2"/>
  <c r="U14" i="2" s="1"/>
  <c r="I14" i="2"/>
  <c r="O14" i="2" s="1"/>
  <c r="H14" i="2"/>
  <c r="P14" i="2" s="1"/>
  <c r="M13" i="2"/>
  <c r="S13" i="2" s="1"/>
  <c r="L13" i="2"/>
  <c r="T13" i="2" s="1"/>
  <c r="I13" i="2"/>
  <c r="O13" i="2" s="1"/>
  <c r="H13" i="2"/>
  <c r="Q13" i="2" s="1"/>
  <c r="M12" i="2"/>
  <c r="S12" i="2" s="1"/>
  <c r="L12" i="2"/>
  <c r="U12" i="2" s="1"/>
  <c r="I12" i="2"/>
  <c r="O12" i="2" s="1"/>
  <c r="H12" i="2"/>
  <c r="P12" i="2" s="1"/>
  <c r="M9" i="2"/>
  <c r="L9" i="2"/>
  <c r="U9" i="2" s="1"/>
  <c r="I9" i="2"/>
  <c r="O9" i="2" s="1"/>
  <c r="H9" i="2"/>
  <c r="P9" i="2" s="1"/>
  <c r="AK59" i="2" l="1"/>
  <c r="Z97" i="2"/>
  <c r="Y102" i="2"/>
  <c r="AL102" i="2" s="1"/>
  <c r="AK139" i="2"/>
  <c r="U19" i="2"/>
  <c r="AK42" i="2"/>
  <c r="AK50" i="2"/>
  <c r="AK61" i="2"/>
  <c r="Y64" i="2"/>
  <c r="AL64" i="2" s="1"/>
  <c r="AK110" i="2"/>
  <c r="U21" i="2"/>
  <c r="W29" i="2"/>
  <c r="U31" i="2"/>
  <c r="AK48" i="2"/>
  <c r="AK56" i="2"/>
  <c r="AK72" i="2"/>
  <c r="AK96" i="2"/>
  <c r="Y96" i="2"/>
  <c r="AL96" i="2" s="1"/>
  <c r="Y104" i="2"/>
  <c r="AL104" i="2" s="1"/>
  <c r="AK106" i="2"/>
  <c r="AF146" i="2"/>
  <c r="W22" i="2"/>
  <c r="W26" i="2"/>
  <c r="AK41" i="2"/>
  <c r="AK43" i="2"/>
  <c r="AK45" i="2"/>
  <c r="AK47" i="2"/>
  <c r="AK49" i="2"/>
  <c r="AK51" i="2"/>
  <c r="AK53" i="2"/>
  <c r="AK55" i="2"/>
  <c r="AK57" i="2"/>
  <c r="AK63" i="2"/>
  <c r="Y65" i="2"/>
  <c r="AL65" i="2" s="1"/>
  <c r="Y82" i="2"/>
  <c r="AL82" i="2" s="1"/>
  <c r="AK94" i="2"/>
  <c r="Y94" i="2"/>
  <c r="AL94" i="2" s="1"/>
  <c r="Y99" i="2"/>
  <c r="AL99" i="2" s="1"/>
  <c r="AK105" i="2"/>
  <c r="AK114" i="2"/>
  <c r="O34" i="2"/>
  <c r="W146" i="2"/>
  <c r="AD85" i="2"/>
  <c r="Z103" i="2"/>
  <c r="Q9" i="2"/>
  <c r="U13" i="2"/>
  <c r="U17" i="2"/>
  <c r="W21" i="2"/>
  <c r="U27" i="2"/>
  <c r="W31" i="2"/>
  <c r="Y80" i="2"/>
  <c r="AL80" i="2" s="1"/>
  <c r="AK88" i="2"/>
  <c r="AK90" i="2"/>
  <c r="AK92" i="2"/>
  <c r="AK100" i="2"/>
  <c r="Y117" i="2"/>
  <c r="AL117" i="2" s="1"/>
  <c r="AK141" i="2"/>
  <c r="AQ146" i="2"/>
  <c r="I34" i="2"/>
  <c r="M34" i="2"/>
  <c r="W12" i="2"/>
  <c r="Q14" i="2"/>
  <c r="Q18" i="2"/>
  <c r="U23" i="2"/>
  <c r="U29" i="2"/>
  <c r="AD86" i="2"/>
  <c r="AR146" i="2"/>
  <c r="P21" i="2"/>
  <c r="O146" i="2"/>
  <c r="AC39" i="2"/>
  <c r="AL39" i="2" s="1"/>
  <c r="AL146" i="2" s="1"/>
  <c r="AC49" i="2"/>
  <c r="Y71" i="2"/>
  <c r="AL71" i="2" s="1"/>
  <c r="Y115" i="2"/>
  <c r="AL115" i="2" s="1"/>
  <c r="R146" i="2"/>
  <c r="P29" i="2"/>
  <c r="U146" i="2"/>
  <c r="AI39" i="2"/>
  <c r="AI146" i="2" s="1"/>
  <c r="AC41" i="2"/>
  <c r="AK44" i="2"/>
  <c r="AC45" i="2"/>
  <c r="P15" i="2"/>
  <c r="V146" i="2"/>
  <c r="AC44" i="2"/>
  <c r="AC56" i="2"/>
  <c r="AK99" i="2"/>
  <c r="AC53" i="2"/>
  <c r="AC57" i="2"/>
  <c r="S9" i="2"/>
  <c r="P13" i="2"/>
  <c r="P27" i="2"/>
  <c r="X27" i="2" s="1"/>
  <c r="P146" i="2"/>
  <c r="AG146" i="2"/>
  <c r="AC48" i="2"/>
  <c r="Y76" i="2"/>
  <c r="AL76" i="2" s="1"/>
  <c r="Q12" i="2"/>
  <c r="W18" i="2"/>
  <c r="X21" i="2"/>
  <c r="P25" i="2"/>
  <c r="X25" i="2" s="1"/>
  <c r="H34" i="2"/>
  <c r="AB39" i="2"/>
  <c r="AC43" i="2"/>
  <c r="AC47" i="2"/>
  <c r="AC51" i="2"/>
  <c r="AC55" i="2"/>
  <c r="Y68" i="2"/>
  <c r="AL68" i="2" s="1"/>
  <c r="AK74" i="2"/>
  <c r="Z81" i="2"/>
  <c r="Y81" i="2"/>
  <c r="AL81" i="2" s="1"/>
  <c r="Y114" i="2"/>
  <c r="AL114" i="2" s="1"/>
  <c r="L34" i="2"/>
  <c r="P17" i="2"/>
  <c r="X17" i="2" s="1"/>
  <c r="P19" i="2"/>
  <c r="AC52" i="2"/>
  <c r="Z63" i="2"/>
  <c r="Y63" i="2"/>
  <c r="AL63" i="2" s="1"/>
  <c r="Y83" i="2"/>
  <c r="AL83" i="2" s="1"/>
  <c r="Z101" i="2"/>
  <c r="Y101" i="2"/>
  <c r="AL101" i="2" s="1"/>
  <c r="T9" i="2"/>
  <c r="W13" i="2"/>
  <c r="W14" i="2"/>
  <c r="W17" i="2"/>
  <c r="X13" i="2"/>
  <c r="P23" i="2"/>
  <c r="X23" i="2" s="1"/>
  <c r="U25" i="2"/>
  <c r="P31" i="2"/>
  <c r="X31" i="2" s="1"/>
  <c r="S146" i="2"/>
  <c r="X146" i="2"/>
  <c r="AD39" i="2"/>
  <c r="AM39" i="2"/>
  <c r="AM146" i="2" s="1"/>
  <c r="AC42" i="2"/>
  <c r="AC46" i="2"/>
  <c r="AC50" i="2"/>
  <c r="AC54" i="2"/>
  <c r="AK66" i="2"/>
  <c r="Y73" i="2"/>
  <c r="AL73" i="2" s="1"/>
  <c r="Z79" i="2"/>
  <c r="Y79" i="2"/>
  <c r="AL79" i="2" s="1"/>
  <c r="Z98" i="2"/>
  <c r="Y98" i="2"/>
  <c r="AL98" i="2" s="1"/>
  <c r="Z100" i="2"/>
  <c r="Y100" i="2"/>
  <c r="AL100" i="2" s="1"/>
  <c r="Y113" i="2"/>
  <c r="AL113" i="2" s="1"/>
  <c r="Y116" i="2"/>
  <c r="AL116" i="2" s="1"/>
  <c r="AK40" i="2"/>
  <c r="AK64" i="2"/>
  <c r="AK65" i="2"/>
  <c r="AK68" i="2"/>
  <c r="Y70" i="2"/>
  <c r="AL70" i="2" s="1"/>
  <c r="AK71" i="2"/>
  <c r="AK73" i="2"/>
  <c r="AK76" i="2"/>
  <c r="Y78" i="2"/>
  <c r="AL78" i="2" s="1"/>
  <c r="AK79" i="2"/>
  <c r="AK81" i="2"/>
  <c r="AK83" i="2"/>
  <c r="Y109" i="2"/>
  <c r="AL109" i="2" s="1"/>
  <c r="Y110" i="2"/>
  <c r="AL110" i="2" s="1"/>
  <c r="Y111" i="2"/>
  <c r="AL111" i="2" s="1"/>
  <c r="Y112" i="2"/>
  <c r="AL112" i="2" s="1"/>
  <c r="AK113" i="2"/>
  <c r="AK115" i="2"/>
  <c r="AK116" i="2"/>
  <c r="Y62" i="2"/>
  <c r="AL62" i="2" s="1"/>
  <c r="Y67" i="2"/>
  <c r="AL67" i="2" s="1"/>
  <c r="Y69" i="2"/>
  <c r="AL69" i="2" s="1"/>
  <c r="AK70" i="2"/>
  <c r="Y72" i="2"/>
  <c r="AL72" i="2" s="1"/>
  <c r="Y75" i="2"/>
  <c r="AL75" i="2" s="1"/>
  <c r="Y77" i="2"/>
  <c r="AL77" i="2" s="1"/>
  <c r="AK78" i="2"/>
  <c r="AK85" i="2"/>
  <c r="AK86" i="2"/>
  <c r="AK87" i="2"/>
  <c r="Y87" i="2"/>
  <c r="AL87" i="2" s="1"/>
  <c r="AK89" i="2"/>
  <c r="AK91" i="2"/>
  <c r="Y93" i="2"/>
  <c r="AL93" i="2" s="1"/>
  <c r="Y95" i="2"/>
  <c r="AL95" i="2" s="1"/>
  <c r="Y108" i="2"/>
  <c r="AL108" i="2" s="1"/>
  <c r="AK109" i="2"/>
  <c r="AK111" i="2"/>
  <c r="AK112" i="2"/>
  <c r="AK117" i="2"/>
  <c r="K146" i="2"/>
  <c r="AP146" i="2"/>
  <c r="Z34" i="2"/>
  <c r="Y66" i="2"/>
  <c r="AL66" i="2" s="1"/>
  <c r="AK69" i="2"/>
  <c r="Y74" i="2"/>
  <c r="AL74" i="2" s="1"/>
  <c r="AK77" i="2"/>
  <c r="AK84" i="2"/>
  <c r="AK108" i="2"/>
  <c r="L146" i="2"/>
  <c r="AK98" i="2"/>
  <c r="AK101" i="2"/>
  <c r="AK143" i="2"/>
  <c r="AK107" i="2"/>
  <c r="AK93" i="2"/>
  <c r="AK95" i="2"/>
  <c r="AK97" i="2"/>
  <c r="AK144" i="2"/>
  <c r="AK58" i="2"/>
  <c r="AK80" i="2"/>
  <c r="AK82" i="2"/>
  <c r="AK60" i="2"/>
  <c r="AD81" i="2"/>
  <c r="AD89" i="2"/>
  <c r="AD91" i="2"/>
  <c r="AD95" i="2"/>
  <c r="Y41" i="2"/>
  <c r="AL41" i="2" s="1"/>
  <c r="Y42" i="2"/>
  <c r="AL42" i="2" s="1"/>
  <c r="Y43" i="2"/>
  <c r="AL43" i="2" s="1"/>
  <c r="Y44" i="2"/>
  <c r="AL44" i="2" s="1"/>
  <c r="Y45" i="2"/>
  <c r="AL45" i="2" s="1"/>
  <c r="Y46" i="2"/>
  <c r="AL46" i="2" s="1"/>
  <c r="Y47" i="2"/>
  <c r="AL47" i="2" s="1"/>
  <c r="Y48" i="2"/>
  <c r="AL48" i="2" s="1"/>
  <c r="Y49" i="2"/>
  <c r="AL49" i="2" s="1"/>
  <c r="Y50" i="2"/>
  <c r="AL50" i="2" s="1"/>
  <c r="Y51" i="2"/>
  <c r="AL51" i="2" s="1"/>
  <c r="Y52" i="2"/>
  <c r="AL52" i="2" s="1"/>
  <c r="Y53" i="2"/>
  <c r="AL53" i="2" s="1"/>
  <c r="Y54" i="2"/>
  <c r="AL54" i="2" s="1"/>
  <c r="Y55" i="2"/>
  <c r="AL55" i="2" s="1"/>
  <c r="Y56" i="2"/>
  <c r="AL56" i="2" s="1"/>
  <c r="Y57" i="2"/>
  <c r="AL57" i="2" s="1"/>
  <c r="Y58" i="2"/>
  <c r="AL58" i="2" s="1"/>
  <c r="Y59" i="2"/>
  <c r="AL59" i="2" s="1"/>
  <c r="Y60" i="2"/>
  <c r="AL60" i="2" s="1"/>
  <c r="Y61" i="2"/>
  <c r="AL61" i="2" s="1"/>
  <c r="AD67" i="2"/>
  <c r="AD71" i="2"/>
  <c r="AD75" i="2"/>
  <c r="AD83" i="2"/>
  <c r="AD97" i="2"/>
  <c r="AD101" i="2"/>
  <c r="AK103" i="2"/>
  <c r="AK104" i="2"/>
  <c r="Y123" i="2"/>
  <c r="AL123" i="2" s="1"/>
  <c r="Z123" i="2"/>
  <c r="Y139" i="2"/>
  <c r="AL139" i="2" s="1"/>
  <c r="Z139" i="2"/>
  <c r="AD79" i="2"/>
  <c r="AD87" i="2"/>
  <c r="AD94" i="2"/>
  <c r="AD96" i="2"/>
  <c r="Z105" i="2"/>
  <c r="Y105" i="2"/>
  <c r="AL105" i="2" s="1"/>
  <c r="AD62" i="2"/>
  <c r="AD63" i="2"/>
  <c r="AD64" i="2"/>
  <c r="AD68" i="2"/>
  <c r="AD72" i="2"/>
  <c r="AD76" i="2"/>
  <c r="AD84" i="2"/>
  <c r="AD98" i="2"/>
  <c r="AD102" i="2"/>
  <c r="AC103" i="2"/>
  <c r="AD103" i="2"/>
  <c r="AD80" i="2"/>
  <c r="AD82" i="2"/>
  <c r="AD88" i="2"/>
  <c r="AD90" i="2"/>
  <c r="AD92" i="2"/>
  <c r="AD93" i="2"/>
  <c r="Z107" i="2"/>
  <c r="Y107" i="2"/>
  <c r="AL107" i="2" s="1"/>
  <c r="Y131" i="2"/>
  <c r="AL131" i="2" s="1"/>
  <c r="Z131" i="2"/>
  <c r="Y121" i="2"/>
  <c r="AL121" i="2" s="1"/>
  <c r="Z121" i="2"/>
  <c r="Y129" i="2"/>
  <c r="AL129" i="2" s="1"/>
  <c r="Z129" i="2"/>
  <c r="Y137" i="2"/>
  <c r="AL137" i="2" s="1"/>
  <c r="Z137" i="2"/>
  <c r="Z144" i="2"/>
  <c r="Y144" i="2"/>
  <c r="AL144" i="2" s="1"/>
  <c r="Y106" i="2"/>
  <c r="AL106" i="2" s="1"/>
  <c r="AD108" i="2"/>
  <c r="AD110" i="2"/>
  <c r="AD112" i="2"/>
  <c r="AD114" i="2"/>
  <c r="AD116" i="2"/>
  <c r="Y119" i="2"/>
  <c r="AL119" i="2" s="1"/>
  <c r="Z119" i="2"/>
  <c r="Y127" i="2"/>
  <c r="AL127" i="2" s="1"/>
  <c r="Z127" i="2"/>
  <c r="Y135" i="2"/>
  <c r="AL135" i="2" s="1"/>
  <c r="Z135" i="2"/>
  <c r="Z143" i="2"/>
  <c r="Y143" i="2"/>
  <c r="AL143" i="2" s="1"/>
  <c r="Y125" i="2"/>
  <c r="AL125" i="2" s="1"/>
  <c r="Z125" i="2"/>
  <c r="Y133" i="2"/>
  <c r="AL133" i="2" s="1"/>
  <c r="Z133" i="2"/>
  <c r="Y141" i="2"/>
  <c r="AL141" i="2" s="1"/>
  <c r="Z141" i="2"/>
  <c r="AK119" i="2"/>
  <c r="AK121" i="2"/>
  <c r="AK123" i="2"/>
  <c r="AK125" i="2"/>
  <c r="AK127" i="2"/>
  <c r="AK129" i="2"/>
  <c r="AK131" i="2"/>
  <c r="AK133" i="2"/>
  <c r="AK135" i="2"/>
  <c r="AK137" i="2"/>
  <c r="AK118" i="2"/>
  <c r="Z118" i="2"/>
  <c r="AK120" i="2"/>
  <c r="Z120" i="2"/>
  <c r="AK122" i="2"/>
  <c r="Z122" i="2"/>
  <c r="AK124" i="2"/>
  <c r="Z124" i="2"/>
  <c r="AK126" i="2"/>
  <c r="Z126" i="2"/>
  <c r="AK128" i="2"/>
  <c r="Z128" i="2"/>
  <c r="AK130" i="2"/>
  <c r="Z130" i="2"/>
  <c r="AK132" i="2"/>
  <c r="Z132" i="2"/>
  <c r="AK134" i="2"/>
  <c r="Z134" i="2"/>
  <c r="AK136" i="2"/>
  <c r="Z136" i="2"/>
  <c r="AK138" i="2"/>
  <c r="Z138" i="2"/>
  <c r="AK140" i="2"/>
  <c r="Z140" i="2"/>
  <c r="AK142" i="2"/>
  <c r="Z142" i="2"/>
  <c r="AC118" i="2"/>
  <c r="AC119" i="2"/>
  <c r="AC120" i="2"/>
  <c r="AC121" i="2"/>
  <c r="AC122" i="2"/>
  <c r="AC123" i="2"/>
  <c r="AC124" i="2"/>
  <c r="AC125" i="2"/>
  <c r="AC126" i="2"/>
  <c r="AC127" i="2"/>
  <c r="AC128" i="2"/>
  <c r="AC129" i="2"/>
  <c r="AC130" i="2"/>
  <c r="AC131" i="2"/>
  <c r="AC132" i="2"/>
  <c r="AC133" i="2"/>
  <c r="AC134" i="2"/>
  <c r="AC135" i="2"/>
  <c r="AC136" i="2"/>
  <c r="AC137" i="2"/>
  <c r="AC138" i="2"/>
  <c r="AC139" i="2"/>
  <c r="AC140" i="2"/>
  <c r="AC141" i="2"/>
  <c r="AC142" i="2"/>
  <c r="AC143" i="2"/>
  <c r="AC144" i="2"/>
  <c r="AD40" i="2"/>
  <c r="W16" i="2"/>
  <c r="W20" i="2"/>
  <c r="W28" i="2"/>
  <c r="X19" i="2"/>
  <c r="W25" i="2"/>
  <c r="W30" i="2"/>
  <c r="X15" i="2"/>
  <c r="W15" i="2"/>
  <c r="W19" i="2"/>
  <c r="W24" i="2"/>
  <c r="W27" i="2"/>
  <c r="X29" i="2"/>
  <c r="W32" i="2"/>
  <c r="T20" i="2"/>
  <c r="Q22" i="2"/>
  <c r="T24" i="2"/>
  <c r="Q26" i="2"/>
  <c r="T28" i="2"/>
  <c r="Q30" i="2"/>
  <c r="T32" i="2"/>
  <c r="P16" i="2"/>
  <c r="X16" i="2" s="1"/>
  <c r="P20" i="2"/>
  <c r="X20" i="2" s="1"/>
  <c r="P24" i="2"/>
  <c r="P28" i="2"/>
  <c r="P32" i="2"/>
  <c r="T18" i="2"/>
  <c r="X18" i="2" s="1"/>
  <c r="T14" i="2"/>
  <c r="X14" i="2" s="1"/>
  <c r="T22" i="2"/>
  <c r="X22" i="2" s="1"/>
  <c r="T26" i="2"/>
  <c r="X26" i="2" s="1"/>
  <c r="T30" i="2"/>
  <c r="X30" i="2" s="1"/>
  <c r="T12" i="2"/>
  <c r="X12" i="2" s="1"/>
  <c r="K29" i="1"/>
  <c r="K27" i="1"/>
  <c r="K23" i="1"/>
  <c r="K19" i="1"/>
  <c r="K17" i="1"/>
  <c r="Q147" i="1"/>
  <c r="M147" i="1"/>
  <c r="L147" i="1"/>
  <c r="K147" i="1"/>
  <c r="P147" i="1" s="1"/>
  <c r="Q146" i="1"/>
  <c r="O146" i="1"/>
  <c r="M146" i="1"/>
  <c r="L146" i="1"/>
  <c r="K146" i="1"/>
  <c r="P146" i="1" s="1"/>
  <c r="Q145" i="1"/>
  <c r="M145" i="1"/>
  <c r="L145" i="1"/>
  <c r="K145" i="1"/>
  <c r="P145" i="1" s="1"/>
  <c r="Q144" i="1"/>
  <c r="O144" i="1"/>
  <c r="M144" i="1"/>
  <c r="L144" i="1"/>
  <c r="K144" i="1"/>
  <c r="P144" i="1" s="1"/>
  <c r="Q143" i="1"/>
  <c r="M143" i="1"/>
  <c r="L143" i="1"/>
  <c r="K143" i="1"/>
  <c r="P143" i="1" s="1"/>
  <c r="Q142" i="1"/>
  <c r="O142" i="1"/>
  <c r="M142" i="1"/>
  <c r="L142" i="1"/>
  <c r="K142" i="1"/>
  <c r="P142" i="1" s="1"/>
  <c r="Q141" i="1"/>
  <c r="M141" i="1"/>
  <c r="L141" i="1"/>
  <c r="K141" i="1"/>
  <c r="P141" i="1" s="1"/>
  <c r="Q140" i="1"/>
  <c r="M140" i="1"/>
  <c r="L140" i="1"/>
  <c r="K140" i="1"/>
  <c r="P140" i="1" s="1"/>
  <c r="Q139" i="1"/>
  <c r="M139" i="1"/>
  <c r="L139" i="1"/>
  <c r="K139" i="1"/>
  <c r="P139" i="1" s="1"/>
  <c r="Q138" i="1"/>
  <c r="O138" i="1"/>
  <c r="M138" i="1"/>
  <c r="L138" i="1"/>
  <c r="K138" i="1"/>
  <c r="P138" i="1" s="1"/>
  <c r="Q137" i="1"/>
  <c r="M137" i="1"/>
  <c r="L137" i="1"/>
  <c r="K137" i="1"/>
  <c r="P137" i="1" s="1"/>
  <c r="Q136" i="1"/>
  <c r="O136" i="1"/>
  <c r="M136" i="1"/>
  <c r="L136" i="1"/>
  <c r="K136" i="1"/>
  <c r="P136" i="1" s="1"/>
  <c r="Q135" i="1"/>
  <c r="M135" i="1"/>
  <c r="L135" i="1"/>
  <c r="K135" i="1"/>
  <c r="P135" i="1" s="1"/>
  <c r="Q134" i="1"/>
  <c r="O134" i="1"/>
  <c r="M134" i="1"/>
  <c r="L134" i="1"/>
  <c r="K134" i="1"/>
  <c r="P134" i="1" s="1"/>
  <c r="Q133" i="1"/>
  <c r="M133" i="1"/>
  <c r="L133" i="1"/>
  <c r="K133" i="1"/>
  <c r="P133" i="1" s="1"/>
  <c r="Q132" i="1"/>
  <c r="O132" i="1"/>
  <c r="M132" i="1"/>
  <c r="L132" i="1"/>
  <c r="K132" i="1"/>
  <c r="P132" i="1" s="1"/>
  <c r="Q131" i="1"/>
  <c r="O131" i="1"/>
  <c r="M131" i="1"/>
  <c r="L131" i="1"/>
  <c r="K131" i="1"/>
  <c r="P131" i="1" s="1"/>
  <c r="Q130" i="1"/>
  <c r="O130" i="1"/>
  <c r="M130" i="1"/>
  <c r="L130" i="1"/>
  <c r="K130" i="1"/>
  <c r="P130" i="1" s="1"/>
  <c r="Q129" i="1"/>
  <c r="M129" i="1"/>
  <c r="L129" i="1"/>
  <c r="K129" i="1"/>
  <c r="P129" i="1" s="1"/>
  <c r="Q128" i="1"/>
  <c r="O128" i="1"/>
  <c r="M128" i="1"/>
  <c r="L128" i="1"/>
  <c r="K128" i="1"/>
  <c r="P128" i="1" s="1"/>
  <c r="Q127" i="1"/>
  <c r="O127" i="1"/>
  <c r="M127" i="1"/>
  <c r="L127" i="1"/>
  <c r="K127" i="1"/>
  <c r="P127" i="1" s="1"/>
  <c r="Q126" i="1"/>
  <c r="O126" i="1"/>
  <c r="M126" i="1"/>
  <c r="L126" i="1"/>
  <c r="K126" i="1"/>
  <c r="P126" i="1" s="1"/>
  <c r="Q125" i="1"/>
  <c r="M125" i="1"/>
  <c r="L125" i="1"/>
  <c r="K125" i="1"/>
  <c r="P125" i="1" s="1"/>
  <c r="Q124" i="1"/>
  <c r="O124" i="1"/>
  <c r="M124" i="1"/>
  <c r="L124" i="1"/>
  <c r="K124" i="1"/>
  <c r="P124" i="1" s="1"/>
  <c r="Q123" i="1"/>
  <c r="O123" i="1"/>
  <c r="M123" i="1"/>
  <c r="L123" i="1"/>
  <c r="K123" i="1"/>
  <c r="P123" i="1" s="1"/>
  <c r="Q122" i="1"/>
  <c r="O122" i="1"/>
  <c r="M122" i="1"/>
  <c r="L122" i="1"/>
  <c r="K122" i="1"/>
  <c r="P122" i="1" s="1"/>
  <c r="Q121" i="1"/>
  <c r="M121" i="1"/>
  <c r="L121" i="1"/>
  <c r="K121" i="1"/>
  <c r="P121" i="1" s="1"/>
  <c r="Q120" i="1"/>
  <c r="O120" i="1"/>
  <c r="M120" i="1"/>
  <c r="L120" i="1"/>
  <c r="K120" i="1"/>
  <c r="P120" i="1" s="1"/>
  <c r="Q119" i="1"/>
  <c r="O119" i="1"/>
  <c r="M119" i="1"/>
  <c r="L119" i="1"/>
  <c r="K119" i="1"/>
  <c r="P119" i="1" s="1"/>
  <c r="Q118" i="1"/>
  <c r="O118" i="1"/>
  <c r="M118" i="1"/>
  <c r="L118" i="1"/>
  <c r="K118" i="1"/>
  <c r="P118" i="1" s="1"/>
  <c r="Q117" i="1"/>
  <c r="M117" i="1"/>
  <c r="L117" i="1"/>
  <c r="K117" i="1"/>
  <c r="P117" i="1" s="1"/>
  <c r="Q116" i="1"/>
  <c r="O116" i="1"/>
  <c r="M116" i="1"/>
  <c r="L116" i="1"/>
  <c r="K116" i="1"/>
  <c r="P116" i="1" s="1"/>
  <c r="Q115" i="1"/>
  <c r="O115" i="1"/>
  <c r="M115" i="1"/>
  <c r="L115" i="1"/>
  <c r="K115" i="1"/>
  <c r="P115" i="1" s="1"/>
  <c r="Q114" i="1"/>
  <c r="O114" i="1"/>
  <c r="M114" i="1"/>
  <c r="L114" i="1"/>
  <c r="K114" i="1"/>
  <c r="P114" i="1" s="1"/>
  <c r="Q113" i="1"/>
  <c r="M113" i="1"/>
  <c r="L113" i="1"/>
  <c r="K113" i="1"/>
  <c r="P113" i="1" s="1"/>
  <c r="Q112" i="1"/>
  <c r="O112" i="1"/>
  <c r="M112" i="1"/>
  <c r="L112" i="1"/>
  <c r="K112" i="1"/>
  <c r="P112" i="1" s="1"/>
  <c r="Q111" i="1"/>
  <c r="O111" i="1"/>
  <c r="M111" i="1"/>
  <c r="L111" i="1"/>
  <c r="K111" i="1"/>
  <c r="P111" i="1" s="1"/>
  <c r="Q110" i="1"/>
  <c r="O110" i="1"/>
  <c r="M110" i="1"/>
  <c r="L110" i="1"/>
  <c r="K110" i="1"/>
  <c r="P110" i="1" s="1"/>
  <c r="Q109" i="1"/>
  <c r="M109" i="1"/>
  <c r="L109" i="1"/>
  <c r="K109" i="1"/>
  <c r="P109" i="1" s="1"/>
  <c r="Q108" i="1"/>
  <c r="O108" i="1"/>
  <c r="M108" i="1"/>
  <c r="L108" i="1"/>
  <c r="K108" i="1"/>
  <c r="P108" i="1" s="1"/>
  <c r="Q107" i="1"/>
  <c r="O107" i="1"/>
  <c r="M107" i="1"/>
  <c r="L107" i="1"/>
  <c r="K107" i="1"/>
  <c r="P107" i="1" s="1"/>
  <c r="Q106" i="1"/>
  <c r="O106" i="1"/>
  <c r="M106" i="1"/>
  <c r="L106" i="1"/>
  <c r="K106" i="1"/>
  <c r="P106" i="1" s="1"/>
  <c r="Q105" i="1"/>
  <c r="M105" i="1"/>
  <c r="L105" i="1"/>
  <c r="K105" i="1"/>
  <c r="P105" i="1" s="1"/>
  <c r="Q104" i="1"/>
  <c r="O104" i="1"/>
  <c r="M104" i="1"/>
  <c r="L104" i="1"/>
  <c r="K104" i="1"/>
  <c r="P104" i="1" s="1"/>
  <c r="Q103" i="1"/>
  <c r="O103" i="1"/>
  <c r="M103" i="1"/>
  <c r="L103" i="1"/>
  <c r="K103" i="1"/>
  <c r="P103" i="1" s="1"/>
  <c r="Q102" i="1"/>
  <c r="O102" i="1"/>
  <c r="M102" i="1"/>
  <c r="L102" i="1"/>
  <c r="K102" i="1"/>
  <c r="P102" i="1" s="1"/>
  <c r="Q101" i="1"/>
  <c r="M101" i="1"/>
  <c r="L101" i="1"/>
  <c r="K101" i="1"/>
  <c r="P101" i="1" s="1"/>
  <c r="Q100" i="1"/>
  <c r="O100" i="1"/>
  <c r="M100" i="1"/>
  <c r="L100" i="1"/>
  <c r="K100" i="1"/>
  <c r="P100" i="1" s="1"/>
  <c r="Q99" i="1"/>
  <c r="O99" i="1"/>
  <c r="M99" i="1"/>
  <c r="L99" i="1"/>
  <c r="K99" i="1"/>
  <c r="P99" i="1" s="1"/>
  <c r="Q98" i="1"/>
  <c r="O98" i="1"/>
  <c r="M98" i="1"/>
  <c r="L98" i="1"/>
  <c r="K98" i="1"/>
  <c r="P98" i="1" s="1"/>
  <c r="Q97" i="1"/>
  <c r="M97" i="1"/>
  <c r="L97" i="1"/>
  <c r="K97" i="1"/>
  <c r="P97" i="1" s="1"/>
  <c r="Q96" i="1"/>
  <c r="O96" i="1"/>
  <c r="M96" i="1"/>
  <c r="L96" i="1"/>
  <c r="K96" i="1"/>
  <c r="P96" i="1" s="1"/>
  <c r="Q95" i="1"/>
  <c r="O95" i="1"/>
  <c r="M95" i="1"/>
  <c r="L95" i="1"/>
  <c r="K95" i="1"/>
  <c r="P95" i="1" s="1"/>
  <c r="Q94" i="1"/>
  <c r="O94" i="1"/>
  <c r="M94" i="1"/>
  <c r="L94" i="1"/>
  <c r="K94" i="1"/>
  <c r="P94" i="1" s="1"/>
  <c r="Q93" i="1"/>
  <c r="M93" i="1"/>
  <c r="L93" i="1"/>
  <c r="K93" i="1"/>
  <c r="P93" i="1" s="1"/>
  <c r="Q92" i="1"/>
  <c r="O92" i="1"/>
  <c r="M92" i="1"/>
  <c r="L92" i="1"/>
  <c r="K92" i="1"/>
  <c r="P92" i="1" s="1"/>
  <c r="Q91" i="1"/>
  <c r="O91" i="1"/>
  <c r="M91" i="1"/>
  <c r="L91" i="1"/>
  <c r="K91" i="1"/>
  <c r="P91" i="1" s="1"/>
  <c r="Q90" i="1"/>
  <c r="O90" i="1"/>
  <c r="M90" i="1"/>
  <c r="L90" i="1"/>
  <c r="K90" i="1"/>
  <c r="P90" i="1" s="1"/>
  <c r="Q89" i="1"/>
  <c r="M89" i="1"/>
  <c r="L89" i="1"/>
  <c r="K89" i="1"/>
  <c r="P89" i="1" s="1"/>
  <c r="Q88" i="1"/>
  <c r="O88" i="1"/>
  <c r="M88" i="1"/>
  <c r="L88" i="1"/>
  <c r="K88" i="1"/>
  <c r="P88" i="1" s="1"/>
  <c r="Q87" i="1"/>
  <c r="O87" i="1"/>
  <c r="M87" i="1"/>
  <c r="L87" i="1"/>
  <c r="K87" i="1"/>
  <c r="P87" i="1" s="1"/>
  <c r="Q86" i="1"/>
  <c r="O86" i="1"/>
  <c r="M86" i="1"/>
  <c r="L86" i="1"/>
  <c r="K86" i="1"/>
  <c r="P86" i="1" s="1"/>
  <c r="Q85" i="1"/>
  <c r="M85" i="1"/>
  <c r="L85" i="1"/>
  <c r="K85" i="1"/>
  <c r="P85" i="1" s="1"/>
  <c r="Q84" i="1"/>
  <c r="O84" i="1"/>
  <c r="M84" i="1"/>
  <c r="L84" i="1"/>
  <c r="K84" i="1"/>
  <c r="P84" i="1" s="1"/>
  <c r="Q83" i="1"/>
  <c r="O83" i="1"/>
  <c r="M83" i="1"/>
  <c r="L83" i="1"/>
  <c r="K83" i="1"/>
  <c r="P83" i="1" s="1"/>
  <c r="Q82" i="1"/>
  <c r="O82" i="1"/>
  <c r="M82" i="1"/>
  <c r="L82" i="1"/>
  <c r="K82" i="1"/>
  <c r="P82" i="1" s="1"/>
  <c r="Q81" i="1"/>
  <c r="M81" i="1"/>
  <c r="L81" i="1"/>
  <c r="K81" i="1"/>
  <c r="P81" i="1" s="1"/>
  <c r="Q80" i="1"/>
  <c r="O80" i="1"/>
  <c r="M80" i="1"/>
  <c r="L80" i="1"/>
  <c r="K80" i="1"/>
  <c r="P80" i="1" s="1"/>
  <c r="Q79" i="1"/>
  <c r="O79" i="1"/>
  <c r="M79" i="1"/>
  <c r="L79" i="1"/>
  <c r="K79" i="1"/>
  <c r="P79" i="1" s="1"/>
  <c r="Q78" i="1"/>
  <c r="O78" i="1"/>
  <c r="M78" i="1"/>
  <c r="L78" i="1"/>
  <c r="K78" i="1"/>
  <c r="P78" i="1" s="1"/>
  <c r="Q77" i="1"/>
  <c r="M77" i="1"/>
  <c r="L77" i="1"/>
  <c r="K77" i="1"/>
  <c r="P77" i="1" s="1"/>
  <c r="Q76" i="1"/>
  <c r="O76" i="1"/>
  <c r="M76" i="1"/>
  <c r="L76" i="1"/>
  <c r="K76" i="1"/>
  <c r="P76" i="1" s="1"/>
  <c r="Q75" i="1"/>
  <c r="O75" i="1"/>
  <c r="M75" i="1"/>
  <c r="L75" i="1"/>
  <c r="K75" i="1"/>
  <c r="P75" i="1" s="1"/>
  <c r="Q74" i="1"/>
  <c r="O74" i="1"/>
  <c r="M74" i="1"/>
  <c r="L74" i="1"/>
  <c r="K74" i="1"/>
  <c r="P74" i="1" s="1"/>
  <c r="Q73" i="1"/>
  <c r="M73" i="1"/>
  <c r="L73" i="1"/>
  <c r="K73" i="1"/>
  <c r="P73" i="1" s="1"/>
  <c r="Q72" i="1"/>
  <c r="O72" i="1"/>
  <c r="M72" i="1"/>
  <c r="L72" i="1"/>
  <c r="K72" i="1"/>
  <c r="P72" i="1" s="1"/>
  <c r="Q71" i="1"/>
  <c r="O71" i="1"/>
  <c r="M71" i="1"/>
  <c r="L71" i="1"/>
  <c r="K71" i="1"/>
  <c r="P71" i="1" s="1"/>
  <c r="Q70" i="1"/>
  <c r="O70" i="1"/>
  <c r="M70" i="1"/>
  <c r="L70" i="1"/>
  <c r="K70" i="1"/>
  <c r="P70" i="1" s="1"/>
  <c r="Q69" i="1"/>
  <c r="M69" i="1"/>
  <c r="L69" i="1"/>
  <c r="K69" i="1"/>
  <c r="P69" i="1" s="1"/>
  <c r="Q68" i="1"/>
  <c r="O68" i="1"/>
  <c r="M68" i="1"/>
  <c r="L68" i="1"/>
  <c r="K68" i="1"/>
  <c r="P68" i="1" s="1"/>
  <c r="Q67" i="1"/>
  <c r="O67" i="1"/>
  <c r="M67" i="1"/>
  <c r="L67" i="1"/>
  <c r="K67" i="1"/>
  <c r="P67" i="1" s="1"/>
  <c r="Q66" i="1"/>
  <c r="O66" i="1"/>
  <c r="M66" i="1"/>
  <c r="L66" i="1"/>
  <c r="K66" i="1"/>
  <c r="P66" i="1" s="1"/>
  <c r="Q65" i="1"/>
  <c r="M65" i="1"/>
  <c r="L65" i="1"/>
  <c r="K65" i="1"/>
  <c r="P65" i="1" s="1"/>
  <c r="Q64" i="1"/>
  <c r="O64" i="1"/>
  <c r="M64" i="1"/>
  <c r="L64" i="1"/>
  <c r="K64" i="1"/>
  <c r="P64" i="1" s="1"/>
  <c r="Q63" i="1"/>
  <c r="O63" i="1"/>
  <c r="M63" i="1"/>
  <c r="L63" i="1"/>
  <c r="K63" i="1"/>
  <c r="P63" i="1" s="1"/>
  <c r="Q62" i="1"/>
  <c r="O62" i="1"/>
  <c r="M62" i="1"/>
  <c r="L62" i="1"/>
  <c r="K62" i="1"/>
  <c r="P62" i="1" s="1"/>
  <c r="Q61" i="1"/>
  <c r="M61" i="1"/>
  <c r="L61" i="1"/>
  <c r="K61" i="1"/>
  <c r="P61" i="1" s="1"/>
  <c r="Q60" i="1"/>
  <c r="O60" i="1"/>
  <c r="M60" i="1"/>
  <c r="L60" i="1"/>
  <c r="K60" i="1"/>
  <c r="P60" i="1" s="1"/>
  <c r="Q59" i="1"/>
  <c r="O59" i="1"/>
  <c r="M59" i="1"/>
  <c r="L59" i="1"/>
  <c r="K59" i="1"/>
  <c r="P59" i="1" s="1"/>
  <c r="Q58" i="1"/>
  <c r="O58" i="1"/>
  <c r="M58" i="1"/>
  <c r="L58" i="1"/>
  <c r="K58" i="1"/>
  <c r="P58" i="1" s="1"/>
  <c r="Q57" i="1"/>
  <c r="M57" i="1"/>
  <c r="L57" i="1"/>
  <c r="K57" i="1"/>
  <c r="P57" i="1" s="1"/>
  <c r="Q56" i="1"/>
  <c r="O56" i="1"/>
  <c r="M56" i="1"/>
  <c r="L56" i="1"/>
  <c r="K56" i="1"/>
  <c r="P56" i="1" s="1"/>
  <c r="Q55" i="1"/>
  <c r="O55" i="1"/>
  <c r="M55" i="1"/>
  <c r="L55" i="1"/>
  <c r="K55" i="1"/>
  <c r="P55" i="1" s="1"/>
  <c r="Q54" i="1"/>
  <c r="O54" i="1"/>
  <c r="M54" i="1"/>
  <c r="L54" i="1"/>
  <c r="K54" i="1"/>
  <c r="P54" i="1" s="1"/>
  <c r="Q53" i="1"/>
  <c r="M53" i="1"/>
  <c r="L53" i="1"/>
  <c r="K53" i="1"/>
  <c r="P53" i="1" s="1"/>
  <c r="Q52" i="1"/>
  <c r="O52" i="1"/>
  <c r="M52" i="1"/>
  <c r="L52" i="1"/>
  <c r="K52" i="1"/>
  <c r="P52" i="1" s="1"/>
  <c r="Q51" i="1"/>
  <c r="O51" i="1"/>
  <c r="M51" i="1"/>
  <c r="L51" i="1"/>
  <c r="K51" i="1"/>
  <c r="P51" i="1" s="1"/>
  <c r="Q50" i="1"/>
  <c r="O50" i="1"/>
  <c r="M50" i="1"/>
  <c r="L50" i="1"/>
  <c r="K50" i="1"/>
  <c r="P50" i="1" s="1"/>
  <c r="Q49" i="1"/>
  <c r="M49" i="1"/>
  <c r="L49" i="1"/>
  <c r="K49" i="1"/>
  <c r="P49" i="1" s="1"/>
  <c r="Q48" i="1"/>
  <c r="O48" i="1"/>
  <c r="M48" i="1"/>
  <c r="L48" i="1"/>
  <c r="K48" i="1"/>
  <c r="P48" i="1" s="1"/>
  <c r="Q47" i="1"/>
  <c r="O47" i="1"/>
  <c r="M47" i="1"/>
  <c r="L47" i="1"/>
  <c r="K47" i="1"/>
  <c r="P47" i="1" s="1"/>
  <c r="Q46" i="1"/>
  <c r="O46" i="1"/>
  <c r="M46" i="1"/>
  <c r="L46" i="1"/>
  <c r="K46" i="1"/>
  <c r="P46" i="1" s="1"/>
  <c r="Q45" i="1"/>
  <c r="M45" i="1"/>
  <c r="L45" i="1"/>
  <c r="K45" i="1"/>
  <c r="P45" i="1" s="1"/>
  <c r="Q44" i="1"/>
  <c r="O44" i="1"/>
  <c r="M44" i="1"/>
  <c r="L44" i="1"/>
  <c r="K44" i="1"/>
  <c r="P44" i="1" s="1"/>
  <c r="Q43" i="1"/>
  <c r="O43" i="1"/>
  <c r="M43" i="1"/>
  <c r="L43" i="1"/>
  <c r="K43" i="1"/>
  <c r="P43" i="1" s="1"/>
  <c r="Q42" i="1"/>
  <c r="M42" i="1"/>
  <c r="L42" i="1"/>
  <c r="K42" i="1"/>
  <c r="K148" i="1" s="1"/>
  <c r="H31" i="1"/>
  <c r="H30" i="1"/>
  <c r="M30" i="1" s="1"/>
  <c r="H29" i="1"/>
  <c r="H27" i="1"/>
  <c r="M27" i="1" s="1"/>
  <c r="H23" i="1"/>
  <c r="M23" i="1" s="1"/>
  <c r="H19" i="1"/>
  <c r="M19" i="1" s="1"/>
  <c r="H17" i="1"/>
  <c r="M17" i="1" s="1"/>
  <c r="N33" i="1"/>
  <c r="J33" i="1"/>
  <c r="I33" i="1"/>
  <c r="H33" i="1"/>
  <c r="M33" i="1" s="1"/>
  <c r="N32" i="1"/>
  <c r="J32" i="1"/>
  <c r="I32" i="1"/>
  <c r="H32" i="1"/>
  <c r="M32" i="1" s="1"/>
  <c r="N31" i="1"/>
  <c r="J31" i="1"/>
  <c r="I31" i="1"/>
  <c r="M31" i="1"/>
  <c r="N30" i="1"/>
  <c r="J30" i="1"/>
  <c r="I30" i="1"/>
  <c r="N29" i="1"/>
  <c r="J29" i="1"/>
  <c r="I29" i="1"/>
  <c r="N28" i="1"/>
  <c r="J28" i="1"/>
  <c r="I28" i="1"/>
  <c r="H28" i="1"/>
  <c r="M28" i="1" s="1"/>
  <c r="N27" i="1"/>
  <c r="J27" i="1"/>
  <c r="I27" i="1"/>
  <c r="N26" i="1"/>
  <c r="J26" i="1"/>
  <c r="I26" i="1"/>
  <c r="H26" i="1"/>
  <c r="M26" i="1" s="1"/>
  <c r="N25" i="1"/>
  <c r="J25" i="1"/>
  <c r="I25" i="1"/>
  <c r="H25" i="1"/>
  <c r="M25" i="1" s="1"/>
  <c r="N24" i="1"/>
  <c r="J24" i="1"/>
  <c r="I24" i="1"/>
  <c r="H24" i="1"/>
  <c r="M24" i="1" s="1"/>
  <c r="N23" i="1"/>
  <c r="J23" i="1"/>
  <c r="I23" i="1"/>
  <c r="N22" i="1"/>
  <c r="J22" i="1"/>
  <c r="I22" i="1"/>
  <c r="H22" i="1"/>
  <c r="M22" i="1" s="1"/>
  <c r="N21" i="1"/>
  <c r="J21" i="1"/>
  <c r="I21" i="1"/>
  <c r="H21" i="1"/>
  <c r="M21" i="1" s="1"/>
  <c r="N20" i="1"/>
  <c r="J20" i="1"/>
  <c r="I20" i="1"/>
  <c r="H20" i="1"/>
  <c r="M20" i="1" s="1"/>
  <c r="N19" i="1"/>
  <c r="J19" i="1"/>
  <c r="I19" i="1"/>
  <c r="N18" i="1"/>
  <c r="J18" i="1"/>
  <c r="I18" i="1"/>
  <c r="H18" i="1"/>
  <c r="M18" i="1" s="1"/>
  <c r="N17" i="1"/>
  <c r="J17" i="1"/>
  <c r="I17" i="1"/>
  <c r="N16" i="1"/>
  <c r="J16" i="1"/>
  <c r="I16" i="1"/>
  <c r="H16" i="1"/>
  <c r="M16" i="1" s="1"/>
  <c r="N15" i="1"/>
  <c r="J15" i="1"/>
  <c r="I15" i="1"/>
  <c r="H15" i="1"/>
  <c r="M15" i="1" s="1"/>
  <c r="N14" i="1"/>
  <c r="J14" i="1"/>
  <c r="I14" i="1"/>
  <c r="H14" i="1"/>
  <c r="M14" i="1" s="1"/>
  <c r="N13" i="1"/>
  <c r="J13" i="1"/>
  <c r="I13" i="1"/>
  <c r="H13" i="1"/>
  <c r="M13" i="1" s="1"/>
  <c r="N10" i="1"/>
  <c r="N35" i="1" s="1"/>
  <c r="K10" i="1"/>
  <c r="J10" i="1"/>
  <c r="I10" i="1"/>
  <c r="H10" i="1"/>
  <c r="M10" i="1" s="1"/>
  <c r="Q31" i="1"/>
  <c r="P31" i="1"/>
  <c r="Q30" i="1"/>
  <c r="P30" i="1"/>
  <c r="P29" i="1"/>
  <c r="Q27" i="1"/>
  <c r="P27" i="1"/>
  <c r="Q23" i="1"/>
  <c r="P23" i="1"/>
  <c r="Q19" i="1"/>
  <c r="P19" i="1"/>
  <c r="Q17" i="1"/>
  <c r="P17" i="1"/>
  <c r="Q10" i="1"/>
  <c r="P10" i="1"/>
  <c r="L10" i="1" l="1"/>
  <c r="L29" i="1"/>
  <c r="Q148" i="1"/>
  <c r="P42" i="1"/>
  <c r="P148" i="1" s="1"/>
  <c r="L148" i="1"/>
  <c r="M148" i="1"/>
  <c r="U34" i="2"/>
  <c r="O42" i="1"/>
  <c r="O45" i="1"/>
  <c r="O49" i="1"/>
  <c r="O53" i="1"/>
  <c r="O57" i="1"/>
  <c r="O61" i="1"/>
  <c r="O65" i="1"/>
  <c r="O69" i="1"/>
  <c r="O73" i="1"/>
  <c r="O77" i="1"/>
  <c r="O81" i="1"/>
  <c r="O85" i="1"/>
  <c r="O89" i="1"/>
  <c r="O93" i="1"/>
  <c r="O97" i="1"/>
  <c r="O101" i="1"/>
  <c r="O105" i="1"/>
  <c r="O109" i="1"/>
  <c r="O113" i="1"/>
  <c r="O117" i="1"/>
  <c r="O121" i="1"/>
  <c r="O125" i="1"/>
  <c r="O129" i="1"/>
  <c r="O133" i="1"/>
  <c r="O140" i="1"/>
  <c r="Z146" i="2"/>
  <c r="Q34" i="2"/>
  <c r="P34" i="2"/>
  <c r="T34" i="2"/>
  <c r="X9" i="2"/>
  <c r="AD146" i="2"/>
  <c r="AC146" i="2"/>
  <c r="Y146" i="2"/>
  <c r="AB146" i="2"/>
  <c r="AK39" i="2"/>
  <c r="AK146" i="2" s="1"/>
  <c r="W9" i="2"/>
  <c r="W34" i="2" s="1"/>
  <c r="S34" i="2"/>
  <c r="X32" i="2"/>
  <c r="X28" i="2"/>
  <c r="X24" i="2"/>
  <c r="O135" i="1"/>
  <c r="O137" i="1"/>
  <c r="O139" i="1"/>
  <c r="O141" i="1"/>
  <c r="O143" i="1"/>
  <c r="O145" i="1"/>
  <c r="O147" i="1"/>
  <c r="L13" i="1"/>
  <c r="L14" i="1"/>
  <c r="L15" i="1"/>
  <c r="L16" i="1"/>
  <c r="L17" i="1"/>
  <c r="L18" i="1"/>
  <c r="L19" i="1"/>
  <c r="L20" i="1"/>
  <c r="L22" i="1"/>
  <c r="L24" i="1"/>
  <c r="L26" i="1"/>
  <c r="L28" i="1"/>
  <c r="L30" i="1"/>
  <c r="L32" i="1"/>
  <c r="L33" i="1"/>
  <c r="M29" i="1"/>
  <c r="L21" i="1"/>
  <c r="L23" i="1"/>
  <c r="L25" i="1"/>
  <c r="L27" i="1"/>
  <c r="L31" i="1"/>
  <c r="Q34" i="1"/>
  <c r="P34" i="1"/>
  <c r="O148" i="1" l="1"/>
  <c r="X34" i="2"/>
  <c r="L34" i="1"/>
  <c r="J34" i="1" l="1"/>
  <c r="K34" i="1" l="1"/>
  <c r="I34" i="1"/>
  <c r="F34" i="1" l="1"/>
  <c r="G34" i="1"/>
  <c r="M34" i="1" l="1"/>
  <c r="N36" i="1"/>
  <c r="H34" i="1"/>
</calcChain>
</file>

<file path=xl/sharedStrings.xml><?xml version="1.0" encoding="utf-8"?>
<sst xmlns="http://schemas.openxmlformats.org/spreadsheetml/2006/main" count="580" uniqueCount="216">
  <si>
    <t>hloubka výkopu</t>
  </si>
  <si>
    <t>Zásyp ŠD</t>
  </si>
  <si>
    <t>Pažení výkopu</t>
  </si>
  <si>
    <t>Živice komunikace</t>
  </si>
  <si>
    <t>Štěrk komunikace</t>
  </si>
  <si>
    <t>Živice chodník</t>
  </si>
  <si>
    <t>Štěrk chodník</t>
  </si>
  <si>
    <t>celková délka</t>
  </si>
  <si>
    <t>m</t>
  </si>
  <si>
    <t>m2</t>
  </si>
  <si>
    <t>m3</t>
  </si>
  <si>
    <t>Šířka výkopu</t>
  </si>
  <si>
    <t>tlouštka</t>
  </si>
  <si>
    <t>Oprava živice komun.</t>
  </si>
  <si>
    <t>Spojovací postřik komun.</t>
  </si>
  <si>
    <t>Oprava štěrk komun.</t>
  </si>
  <si>
    <t>Oprava živice chodník</t>
  </si>
  <si>
    <t>Oprava štěrk chodník</t>
  </si>
  <si>
    <t>řezání živice chodník</t>
  </si>
  <si>
    <t>3 cm</t>
  </si>
  <si>
    <t>4 cm</t>
  </si>
  <si>
    <t>řezání živice komun.</t>
  </si>
  <si>
    <t>11 cm</t>
  </si>
  <si>
    <t>19 cm</t>
  </si>
  <si>
    <t>Zemní práce</t>
  </si>
  <si>
    <t>Odstranění a oprava povrchů</t>
  </si>
  <si>
    <t>30 cm</t>
  </si>
  <si>
    <t>8 cm</t>
  </si>
  <si>
    <t>12 cm</t>
  </si>
  <si>
    <t>7 cm</t>
  </si>
  <si>
    <t>23 cm</t>
  </si>
  <si>
    <t>Osazení obrubníků</t>
  </si>
  <si>
    <t>Infiltrační postřik komun.</t>
  </si>
  <si>
    <t>tř. 3 50 %, tř. 4 50 %, lepivost 50 %</t>
  </si>
  <si>
    <t>53 cm</t>
  </si>
  <si>
    <t>Řad</t>
  </si>
  <si>
    <t>Lože ŠP</t>
  </si>
  <si>
    <t>Obsyp ŠP</t>
  </si>
  <si>
    <t>Vytlačená( skládka)</t>
  </si>
  <si>
    <t>Spára se zálivkou chodník</t>
  </si>
  <si>
    <t>Přípojky</t>
  </si>
  <si>
    <t>16 cm</t>
  </si>
  <si>
    <t>5 cm</t>
  </si>
  <si>
    <t>14 cm</t>
  </si>
  <si>
    <t>Oprava živice  komun.</t>
  </si>
  <si>
    <t>6 cm</t>
  </si>
  <si>
    <t>Velká dlažba komun.</t>
  </si>
  <si>
    <t>Lože komun.</t>
  </si>
  <si>
    <t>Živice komun.</t>
  </si>
  <si>
    <t>Štěrk komun.</t>
  </si>
  <si>
    <t>Spára se zálivkou komun.</t>
  </si>
  <si>
    <t>48 cm</t>
  </si>
  <si>
    <t>25 cm</t>
  </si>
  <si>
    <t>Dlažba komun.</t>
  </si>
  <si>
    <t>17 cm</t>
  </si>
  <si>
    <t>Dlažba chodník</t>
  </si>
  <si>
    <t>Výkop sítě (ruční)</t>
  </si>
  <si>
    <t>1/4/K06/00</t>
  </si>
  <si>
    <t>Obnova vodovodního řadů ul. Bořivojova, Jagellonská a okolí, Praha 3</t>
  </si>
  <si>
    <t>Dimenze potrubí</t>
  </si>
  <si>
    <t>Řad A Bořivojova</t>
  </si>
  <si>
    <t>Propoj DN 300</t>
  </si>
  <si>
    <t>Vypouštění V1</t>
  </si>
  <si>
    <t>Propoj Lucemburská</t>
  </si>
  <si>
    <t>Propoj Kubelíkova</t>
  </si>
  <si>
    <t>Řad B Kubelíkova</t>
  </si>
  <si>
    <t>Řad C Křišťanova</t>
  </si>
  <si>
    <t>Propoj DN 600</t>
  </si>
  <si>
    <t>Propoj Křišťanova</t>
  </si>
  <si>
    <t>Propoj Ondříčkova</t>
  </si>
  <si>
    <t>Řad D Velehradská, Ondříčkova</t>
  </si>
  <si>
    <t>Vypouštění V2</t>
  </si>
  <si>
    <t>Řad E Milešovská</t>
  </si>
  <si>
    <t>Řad F Jagellonská G1</t>
  </si>
  <si>
    <t>Řad F Jagellonská G2</t>
  </si>
  <si>
    <t>Řad F Jagellonská G3</t>
  </si>
  <si>
    <t>Propoj Radhošťská</t>
  </si>
  <si>
    <t>15 cm</t>
  </si>
  <si>
    <t>Zeleň chodník</t>
  </si>
  <si>
    <t>DN 300</t>
  </si>
  <si>
    <t>DN 250</t>
  </si>
  <si>
    <t>DN 150</t>
  </si>
  <si>
    <t>DN 125</t>
  </si>
  <si>
    <t>DN 100</t>
  </si>
  <si>
    <t>DN 80</t>
  </si>
  <si>
    <t>DN 50</t>
  </si>
  <si>
    <t>2433/1</t>
  </si>
  <si>
    <t>1252/4</t>
  </si>
  <si>
    <t>2432/3</t>
  </si>
  <si>
    <t>714/6</t>
  </si>
  <si>
    <t>2431/5</t>
  </si>
  <si>
    <t>1154/10</t>
  </si>
  <si>
    <t>2426/7</t>
  </si>
  <si>
    <t>2425/9</t>
  </si>
  <si>
    <t>875/12</t>
  </si>
  <si>
    <t>2424/11</t>
  </si>
  <si>
    <t>1152/6</t>
  </si>
  <si>
    <t>2423/13</t>
  </si>
  <si>
    <t>2422/15</t>
  </si>
  <si>
    <t>2421/17</t>
  </si>
  <si>
    <t>2420/19</t>
  </si>
  <si>
    <t>2419/21</t>
  </si>
  <si>
    <t>2418/23</t>
  </si>
  <si>
    <t>918/27</t>
  </si>
  <si>
    <t>824/29</t>
  </si>
  <si>
    <t>825/31</t>
  </si>
  <si>
    <t>828/33</t>
  </si>
  <si>
    <t>Park</t>
  </si>
  <si>
    <t>878/35</t>
  </si>
  <si>
    <t>1112/37</t>
  </si>
  <si>
    <t>1104/41</t>
  </si>
  <si>
    <t>1102/43</t>
  </si>
  <si>
    <t>1058/36</t>
  </si>
  <si>
    <t>1136/45</t>
  </si>
  <si>
    <t>1075/38</t>
  </si>
  <si>
    <t>1081/40</t>
  </si>
  <si>
    <t>1073/42</t>
  </si>
  <si>
    <t>1178/47</t>
  </si>
  <si>
    <t>1238/44</t>
  </si>
  <si>
    <t>1186/49</t>
  </si>
  <si>
    <t>1187/51</t>
  </si>
  <si>
    <t>1059/46</t>
  </si>
  <si>
    <t>1242/2   (A)</t>
  </si>
  <si>
    <t>622/51    (B)</t>
  </si>
  <si>
    <t>1031/53</t>
  </si>
  <si>
    <t>827/55</t>
  </si>
  <si>
    <t>604/57</t>
  </si>
  <si>
    <t>603/59</t>
  </si>
  <si>
    <t>696/61</t>
  </si>
  <si>
    <t>Park     ©</t>
  </si>
  <si>
    <t>1197/5</t>
  </si>
  <si>
    <t>1769/4</t>
  </si>
  <si>
    <t>1300/48</t>
  </si>
  <si>
    <t>1492/11    (D)</t>
  </si>
  <si>
    <t>1619/13</t>
  </si>
  <si>
    <t>1702/12</t>
  </si>
  <si>
    <t>1634/14</t>
  </si>
  <si>
    <t>1305/15</t>
  </si>
  <si>
    <t>1363/16</t>
  </si>
  <si>
    <t>1301/17</t>
  </si>
  <si>
    <t>1436/18</t>
  </si>
  <si>
    <t>1665/19</t>
  </si>
  <si>
    <t>1411/20</t>
  </si>
  <si>
    <t>1358/21</t>
  </si>
  <si>
    <t>854/22</t>
  </si>
  <si>
    <t>1652/23</t>
  </si>
  <si>
    <t>1320/24</t>
  </si>
  <si>
    <t>1266/25</t>
  </si>
  <si>
    <t>837/26</t>
  </si>
  <si>
    <t>1397/27</t>
  </si>
  <si>
    <t>1735/38</t>
  </si>
  <si>
    <t>1577/34</t>
  </si>
  <si>
    <t>2385/32</t>
  </si>
  <si>
    <t>2379/30</t>
  </si>
  <si>
    <t>1774/28</t>
  </si>
  <si>
    <t>2395/26</t>
  </si>
  <si>
    <t>322/24</t>
  </si>
  <si>
    <t>321/22</t>
  </si>
  <si>
    <t xml:space="preserve">1024/2     (E) </t>
  </si>
  <si>
    <t>846/1</t>
  </si>
  <si>
    <t>1326/4</t>
  </si>
  <si>
    <t>868/3</t>
  </si>
  <si>
    <t>1312/6</t>
  </si>
  <si>
    <t>1136/5</t>
  </si>
  <si>
    <t>1766/7</t>
  </si>
  <si>
    <t>2485/9</t>
  </si>
  <si>
    <t>1986/10</t>
  </si>
  <si>
    <t>2036/11</t>
  </si>
  <si>
    <t>2137/12</t>
  </si>
  <si>
    <t>1609/1     (F)</t>
  </si>
  <si>
    <t>1700/3</t>
  </si>
  <si>
    <t>1328/4</t>
  </si>
  <si>
    <t>1329/6</t>
  </si>
  <si>
    <t>1734/7</t>
  </si>
  <si>
    <t>2149/8</t>
  </si>
  <si>
    <t>2150/10</t>
  </si>
  <si>
    <t>895/9</t>
  </si>
  <si>
    <t>1692/12</t>
  </si>
  <si>
    <t>1062/11</t>
  </si>
  <si>
    <t>2429/18</t>
  </si>
  <si>
    <t>2428/17</t>
  </si>
  <si>
    <t>2430/20</t>
  </si>
  <si>
    <t>2427/19</t>
  </si>
  <si>
    <t>1239/24</t>
  </si>
  <si>
    <t>1495/25</t>
  </si>
  <si>
    <t>1240/26</t>
  </si>
  <si>
    <t>1473/27</t>
  </si>
  <si>
    <t>1645/28</t>
  </si>
  <si>
    <t>1498/29</t>
  </si>
  <si>
    <t>Osazení obrubníku</t>
  </si>
  <si>
    <t>Délka komunikace - živice</t>
  </si>
  <si>
    <t>Délka komunikace - dlažba</t>
  </si>
  <si>
    <t>Vytrhání obrubníku</t>
  </si>
  <si>
    <t>Délka chodník - živice</t>
  </si>
  <si>
    <t>Délka chodník - dlažba</t>
  </si>
  <si>
    <t>Zeleň</t>
  </si>
  <si>
    <t>Délka chodník - zeleň</t>
  </si>
  <si>
    <t>do 4 m</t>
  </si>
  <si>
    <t>do 2 m</t>
  </si>
  <si>
    <t>d 63</t>
  </si>
  <si>
    <t>Objem výkopu přípojky (ručně)</t>
  </si>
  <si>
    <t>ručně tř. 3 50 %, tř. 4 50 %, lepivost 50 %</t>
  </si>
  <si>
    <t>Jámy protah živice</t>
  </si>
  <si>
    <t>Jámy protah dlažba</t>
  </si>
  <si>
    <t>jámy</t>
  </si>
  <si>
    <t>S1</t>
  </si>
  <si>
    <t>S2</t>
  </si>
  <si>
    <t>Beton. bloky</t>
  </si>
  <si>
    <t xml:space="preserve">Zabezp. kabel </t>
  </si>
  <si>
    <t>Zabezp. potrubí</t>
  </si>
  <si>
    <t>Rušený vod. řad</t>
  </si>
  <si>
    <t>Žulová dlažba komu nikace</t>
  </si>
  <si>
    <t>Živice komu nikace</t>
  </si>
  <si>
    <t>Berstlining</t>
  </si>
  <si>
    <t>Objem výkopu řad</t>
  </si>
  <si>
    <t>30% strojní výkop, 70% ruční výkop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</si>
</sst>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4" fontId="0" fillId="0" borderId="0" xfId="0" applyNumberFormat="1"/>
    <xf numFmtId="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2" fillId="0" borderId="0" xfId="0" applyFont="1"/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4" fontId="1" fillId="0" borderId="0" xfId="0" applyNumberFormat="1" applyFont="1"/>
    <xf numFmtId="0" fontId="0" fillId="0" borderId="0" xfId="0" applyFont="1" applyAlignment="1">
      <alignment horizontal="left" vertical="top"/>
    </xf>
    <xf numFmtId="4" fontId="0" fillId="0" borderId="0" xfId="0" applyNumberFormat="1" applyAlignment="1">
      <alignment horizontal="center" vertical="top"/>
    </xf>
    <xf numFmtId="4" fontId="0" fillId="0" borderId="0" xfId="0" applyNumberFormat="1" applyFont="1" applyAlignment="1">
      <alignment horizontal="center"/>
    </xf>
    <xf numFmtId="0" fontId="3" fillId="0" borderId="0" xfId="0" applyFont="1"/>
    <xf numFmtId="0" fontId="4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 vertical="top"/>
    </xf>
    <xf numFmtId="4" fontId="3" fillId="0" borderId="0" xfId="0" applyNumberFormat="1" applyFont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J228"/>
  <sheetViews>
    <sheetView tabSelected="1" topLeftCell="A13" zoomScaleNormal="100" workbookViewId="0"/>
  </sheetViews>
  <sheetFormatPr defaultRowHeight="15" x14ac:dyDescent="0.25"/>
  <cols>
    <col min="1" max="1" width="19.7109375" customWidth="1"/>
    <col min="2" max="2" width="8.140625" customWidth="1"/>
    <col min="3" max="3" width="9.140625" customWidth="1"/>
    <col min="4" max="4" width="7.85546875" customWidth="1"/>
    <col min="5" max="5" width="8.85546875" customWidth="1"/>
    <col min="6" max="6" width="9.140625" customWidth="1"/>
    <col min="7" max="7" width="8.85546875" customWidth="1"/>
    <col min="8" max="8" width="10.5703125" customWidth="1"/>
    <col min="9" max="9" width="8.7109375" customWidth="1"/>
    <col min="10" max="10" width="8.85546875" customWidth="1"/>
    <col min="11" max="11" width="8" customWidth="1"/>
    <col min="12" max="12" width="8.28515625" customWidth="1"/>
    <col min="13" max="13" width="9.85546875" customWidth="1"/>
    <col min="14" max="14" width="8.85546875" customWidth="1"/>
    <col min="15" max="15" width="8.5703125" customWidth="1"/>
    <col min="16" max="16" width="9.7109375" customWidth="1"/>
    <col min="17" max="17" width="8.42578125" customWidth="1"/>
    <col min="18" max="18" width="8" customWidth="1"/>
    <col min="19" max="19" width="8.140625" customWidth="1"/>
    <col min="20" max="20" width="7.28515625" customWidth="1"/>
    <col min="21" max="21" width="7.140625" customWidth="1"/>
    <col min="22" max="22" width="7.5703125" customWidth="1"/>
    <col min="23" max="23" width="7.140625" customWidth="1"/>
    <col min="24" max="24" width="7.42578125" customWidth="1"/>
  </cols>
  <sheetData>
    <row r="2" spans="1:36" ht="18.75" x14ac:dyDescent="0.3">
      <c r="A2" s="6" t="s">
        <v>57</v>
      </c>
      <c r="B2" s="6" t="s">
        <v>58</v>
      </c>
    </row>
    <row r="3" spans="1:36" ht="18.75" x14ac:dyDescent="0.3">
      <c r="A3" s="6"/>
      <c r="B3" s="6"/>
    </row>
    <row r="4" spans="1:36" x14ac:dyDescent="0.25">
      <c r="A4" s="15"/>
      <c r="B4" s="16" t="s">
        <v>24</v>
      </c>
      <c r="C4" s="15"/>
      <c r="D4" s="15"/>
      <c r="E4" s="15"/>
      <c r="F4" s="15"/>
      <c r="G4" s="15"/>
      <c r="H4" s="15"/>
      <c r="I4" s="15"/>
      <c r="J4" s="15"/>
      <c r="K4" s="17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</row>
    <row r="5" spans="1:36" x14ac:dyDescent="0.25">
      <c r="A5" s="15" t="s">
        <v>33</v>
      </c>
      <c r="B5" s="16"/>
      <c r="C5" s="15"/>
      <c r="D5" s="15"/>
      <c r="E5" s="15"/>
      <c r="F5" s="15"/>
      <c r="G5" s="15"/>
      <c r="H5" s="15"/>
      <c r="I5" s="15"/>
      <c r="J5" s="15"/>
      <c r="K5" s="17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</row>
    <row r="6" spans="1:36" x14ac:dyDescent="0.25">
      <c r="A6" s="15" t="s">
        <v>215</v>
      </c>
      <c r="B6" s="16"/>
      <c r="C6" s="15"/>
      <c r="D6" s="15"/>
      <c r="E6" s="15"/>
      <c r="F6" s="15"/>
      <c r="G6" s="15"/>
      <c r="H6" s="15"/>
      <c r="I6" s="15"/>
      <c r="J6" s="15"/>
      <c r="K6" s="17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</row>
    <row r="7" spans="1:36" x14ac:dyDescent="0.25">
      <c r="A7" s="15"/>
      <c r="B7" s="15"/>
      <c r="C7" s="15"/>
      <c r="D7" s="15"/>
      <c r="E7" s="15" t="s">
        <v>12</v>
      </c>
      <c r="F7" s="17" t="s">
        <v>34</v>
      </c>
      <c r="G7" s="17" t="s">
        <v>51</v>
      </c>
      <c r="H7" s="17"/>
      <c r="I7" s="17"/>
      <c r="J7" s="17"/>
      <c r="K7" s="17"/>
      <c r="L7" s="17"/>
      <c r="M7" s="15"/>
      <c r="N7" s="15"/>
      <c r="O7" s="15"/>
      <c r="P7" s="15"/>
      <c r="Q7" s="15"/>
      <c r="R7" s="15" t="s">
        <v>79</v>
      </c>
      <c r="S7" s="15" t="s">
        <v>80</v>
      </c>
      <c r="T7" s="15" t="s">
        <v>81</v>
      </c>
      <c r="U7" s="15" t="s">
        <v>82</v>
      </c>
      <c r="V7" s="15" t="s">
        <v>83</v>
      </c>
      <c r="W7" s="15" t="s">
        <v>84</v>
      </c>
      <c r="X7" s="15" t="s">
        <v>85</v>
      </c>
      <c r="Y7" s="15"/>
      <c r="Z7" s="15"/>
    </row>
    <row r="8" spans="1:36" ht="63" customHeight="1" x14ac:dyDescent="0.25">
      <c r="A8" s="18" t="s">
        <v>35</v>
      </c>
      <c r="B8" s="19" t="s">
        <v>0</v>
      </c>
      <c r="C8" s="19" t="s">
        <v>7</v>
      </c>
      <c r="D8" s="19" t="s">
        <v>11</v>
      </c>
      <c r="E8" s="19" t="s">
        <v>59</v>
      </c>
      <c r="F8" s="19" t="s">
        <v>212</v>
      </c>
      <c r="G8" s="19" t="s">
        <v>211</v>
      </c>
      <c r="H8" s="19" t="s">
        <v>214</v>
      </c>
      <c r="I8" s="19" t="s">
        <v>36</v>
      </c>
      <c r="J8" s="19" t="s">
        <v>37</v>
      </c>
      <c r="K8" s="19" t="s">
        <v>207</v>
      </c>
      <c r="L8" s="19" t="s">
        <v>1</v>
      </c>
      <c r="M8" s="19" t="s">
        <v>38</v>
      </c>
      <c r="N8" s="19" t="s">
        <v>2</v>
      </c>
      <c r="O8" s="19" t="s">
        <v>56</v>
      </c>
      <c r="P8" s="19" t="s">
        <v>208</v>
      </c>
      <c r="Q8" s="19" t="s">
        <v>209</v>
      </c>
      <c r="R8" s="19" t="s">
        <v>210</v>
      </c>
      <c r="S8" s="19" t="s">
        <v>210</v>
      </c>
      <c r="T8" s="19" t="s">
        <v>210</v>
      </c>
      <c r="U8" s="19" t="s">
        <v>210</v>
      </c>
      <c r="V8" s="19" t="s">
        <v>210</v>
      </c>
      <c r="W8" s="19" t="s">
        <v>210</v>
      </c>
      <c r="X8" s="19" t="s">
        <v>210</v>
      </c>
      <c r="Y8" s="20"/>
      <c r="Z8" s="20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s="4" customFormat="1" ht="15" customHeight="1" x14ac:dyDescent="0.25">
      <c r="A9" s="21"/>
      <c r="B9" s="22" t="s">
        <v>8</v>
      </c>
      <c r="C9" s="22" t="s">
        <v>8</v>
      </c>
      <c r="D9" s="22" t="s">
        <v>8</v>
      </c>
      <c r="E9" s="22" t="s">
        <v>8</v>
      </c>
      <c r="F9" s="22" t="s">
        <v>8</v>
      </c>
      <c r="G9" s="22" t="s">
        <v>8</v>
      </c>
      <c r="H9" s="22" t="s">
        <v>10</v>
      </c>
      <c r="I9" s="22" t="s">
        <v>10</v>
      </c>
      <c r="J9" s="22" t="s">
        <v>10</v>
      </c>
      <c r="K9" s="22" t="s">
        <v>10</v>
      </c>
      <c r="L9" s="22" t="s">
        <v>10</v>
      </c>
      <c r="M9" s="22" t="s">
        <v>10</v>
      </c>
      <c r="N9" s="22" t="s">
        <v>9</v>
      </c>
      <c r="O9" s="22" t="s">
        <v>10</v>
      </c>
      <c r="P9" s="22" t="s">
        <v>8</v>
      </c>
      <c r="Q9" s="22" t="s">
        <v>8</v>
      </c>
      <c r="R9" s="22" t="s">
        <v>8</v>
      </c>
      <c r="S9" s="22" t="s">
        <v>8</v>
      </c>
      <c r="T9" s="22" t="s">
        <v>8</v>
      </c>
      <c r="U9" s="22" t="s">
        <v>8</v>
      </c>
      <c r="V9" s="22" t="s">
        <v>8</v>
      </c>
      <c r="W9" s="22" t="s">
        <v>8</v>
      </c>
      <c r="X9" s="22" t="s">
        <v>8</v>
      </c>
      <c r="Y9" s="22"/>
      <c r="Z9" s="22"/>
      <c r="AA9" s="5"/>
      <c r="AB9" s="5"/>
      <c r="AC9" s="5"/>
      <c r="AD9" s="5"/>
      <c r="AE9" s="5"/>
      <c r="AF9" s="5"/>
      <c r="AG9" s="5"/>
      <c r="AH9" s="5"/>
      <c r="AI9" s="5"/>
      <c r="AJ9" s="5"/>
    </row>
    <row r="10" spans="1:36" x14ac:dyDescent="0.25">
      <c r="A10" s="15" t="s">
        <v>60</v>
      </c>
      <c r="B10" s="23">
        <v>2.1</v>
      </c>
      <c r="C10" s="23">
        <v>267.81</v>
      </c>
      <c r="D10" s="23">
        <v>1.1000000000000001</v>
      </c>
      <c r="E10" s="23">
        <v>0.33</v>
      </c>
      <c r="F10" s="23">
        <v>267.81</v>
      </c>
      <c r="G10" s="23">
        <v>0</v>
      </c>
      <c r="H10" s="23">
        <f>C10*D10*B10-F10*D10*0.53-G10*D10*0.48-R10*3.14*0.15*0.15-S10*3.14*0.13*0.13</f>
        <v>447.65347200000002</v>
      </c>
      <c r="I10" s="23">
        <f>C10*D10*0.1</f>
        <v>29.459100000000003</v>
      </c>
      <c r="J10" s="23">
        <f>C10*D10*(0.3+E10)-C10*3.14*E10/2*E10/2</f>
        <v>162.69819043500001</v>
      </c>
      <c r="K10" s="23">
        <f>38*0.5*0.5*0.1+10*0.5*0.5*0.5</f>
        <v>2.2000000000000002</v>
      </c>
      <c r="L10" s="23">
        <f>H10-C10*D10*(0.1+E10+0.3)-K10</f>
        <v>230.40204200000002</v>
      </c>
      <c r="M10" s="23">
        <f>H10</f>
        <v>447.65347200000002</v>
      </c>
      <c r="N10" s="23">
        <f>2*C10*B10</f>
        <v>1124.8020000000001</v>
      </c>
      <c r="O10" s="23"/>
      <c r="P10" s="23">
        <f>30*B10</f>
        <v>63</v>
      </c>
      <c r="Q10" s="23">
        <f>32*B10</f>
        <v>67.2</v>
      </c>
      <c r="R10" s="23">
        <v>39</v>
      </c>
      <c r="S10" s="23">
        <v>228</v>
      </c>
      <c r="T10" s="23"/>
      <c r="U10" s="23"/>
      <c r="V10" s="23"/>
      <c r="W10" s="23"/>
      <c r="X10" s="23"/>
      <c r="Y10" s="23"/>
      <c r="Z10" s="23"/>
    </row>
    <row r="11" spans="1:36" x14ac:dyDescent="0.25">
      <c r="A11" s="15" t="s">
        <v>205</v>
      </c>
      <c r="B11" s="23">
        <v>2.2999999999999998</v>
      </c>
      <c r="C11" s="23">
        <v>13</v>
      </c>
      <c r="D11" s="23">
        <v>2</v>
      </c>
      <c r="E11" s="23">
        <v>0.3</v>
      </c>
      <c r="F11" s="23">
        <v>6.5</v>
      </c>
      <c r="G11" s="23">
        <v>6.5</v>
      </c>
      <c r="H11" s="23">
        <f>C11*D11*B11-F11*D11*0.53-G11*D11*0.48-R11*3.14*0.15*0.15-S11*3.14*0.13*0.13</f>
        <v>45.751549999999995</v>
      </c>
      <c r="I11" s="23">
        <f>C11*D11*0.2</f>
        <v>5.2</v>
      </c>
      <c r="J11" s="23">
        <f t="shared" ref="J11:J12" si="0">C11*D11*(0.3+E11)-C11*3.14*E11/2*E11/2</f>
        <v>14.68155</v>
      </c>
      <c r="K11" s="23"/>
      <c r="L11" s="23">
        <f>H11-C11*D11*(0.2+E11+0.3)-K11</f>
        <v>24.951549999999994</v>
      </c>
      <c r="M11" s="23">
        <f t="shared" ref="M11:M12" si="1">H11</f>
        <v>45.751549999999995</v>
      </c>
      <c r="N11" s="23">
        <f>(C11+2*D11)*2*(B11+0.5)</f>
        <v>95.199999999999989</v>
      </c>
      <c r="O11" s="23"/>
      <c r="P11" s="23"/>
      <c r="Q11" s="23"/>
      <c r="R11" s="23">
        <v>13</v>
      </c>
      <c r="S11" s="23"/>
      <c r="T11" s="23"/>
      <c r="U11" s="23"/>
      <c r="V11" s="23"/>
      <c r="W11" s="23"/>
      <c r="X11" s="23"/>
      <c r="Y11" s="23"/>
      <c r="Z11" s="23"/>
    </row>
    <row r="12" spans="1:36" x14ac:dyDescent="0.25">
      <c r="A12" s="15" t="s">
        <v>206</v>
      </c>
      <c r="B12" s="23">
        <v>2.2999999999999998</v>
      </c>
      <c r="C12" s="23">
        <v>25.8</v>
      </c>
      <c r="D12" s="23">
        <v>2</v>
      </c>
      <c r="E12" s="23">
        <v>0.3</v>
      </c>
      <c r="F12" s="23">
        <v>0</v>
      </c>
      <c r="G12" s="23">
        <v>25.8</v>
      </c>
      <c r="H12" s="23">
        <f t="shared" ref="H12" si="2">C12*D12*B12-F12*D12*0.53-G12*D12*0.48-R12*3.14*0.15*0.15-S12*3.14*0.13*0.13</f>
        <v>92.089229999999986</v>
      </c>
      <c r="I12" s="23">
        <f>C12*D12*0.2</f>
        <v>10.32</v>
      </c>
      <c r="J12" s="23">
        <f t="shared" si="0"/>
        <v>29.137230000000002</v>
      </c>
      <c r="K12" s="23"/>
      <c r="L12" s="23">
        <f>H12-C12*D12*(0.2+E12+0.3)-K12</f>
        <v>50.809229999999985</v>
      </c>
      <c r="M12" s="23">
        <f t="shared" si="1"/>
        <v>92.089229999999986</v>
      </c>
      <c r="N12" s="23">
        <f>(C12+3*D12)*2*(B12+0.5)</f>
        <v>178.07999999999998</v>
      </c>
      <c r="O12" s="23"/>
      <c r="P12" s="23"/>
      <c r="Q12" s="23"/>
      <c r="R12" s="23">
        <v>25.8</v>
      </c>
      <c r="S12" s="23"/>
      <c r="T12" s="23"/>
      <c r="U12" s="23"/>
      <c r="V12" s="23"/>
      <c r="W12" s="23"/>
      <c r="X12" s="23"/>
      <c r="Y12" s="23"/>
      <c r="Z12" s="23"/>
    </row>
    <row r="13" spans="1:36" x14ac:dyDescent="0.25">
      <c r="A13" s="15" t="s">
        <v>61</v>
      </c>
      <c r="B13" s="23">
        <v>2.1</v>
      </c>
      <c r="C13" s="23">
        <v>3</v>
      </c>
      <c r="D13" s="23">
        <v>1.1000000000000001</v>
      </c>
      <c r="E13" s="23">
        <v>0.33</v>
      </c>
      <c r="F13" s="23">
        <v>3</v>
      </c>
      <c r="G13" s="23"/>
      <c r="H13" s="23">
        <f t="shared" ref="H13:H33" si="3">C13*D13*B13-F13*D13*0.53-G13*D13*0.48-R13*3.14*0.15*0.15-S13*3.14*0.13*0.13</f>
        <v>5.181</v>
      </c>
      <c r="I13" s="23">
        <f t="shared" ref="I13:I33" si="4">C13*D13*0.1</f>
        <v>0.33000000000000007</v>
      </c>
      <c r="J13" s="23">
        <f t="shared" ref="J13:J33" si="5">C13*D13*(0.3+E13)-C13*3.14*E13/2*E13/2</f>
        <v>1.8225405000000001</v>
      </c>
      <c r="K13" s="23"/>
      <c r="L13" s="23">
        <f t="shared" ref="L13:L33" si="6">H13-C13*D13*(0.1+E13+0.3)-K13</f>
        <v>2.7719999999999998</v>
      </c>
      <c r="M13" s="23">
        <f t="shared" ref="M13:M33" si="7">H13</f>
        <v>5.181</v>
      </c>
      <c r="N13" s="23">
        <f t="shared" ref="N13:N33" si="8">2*C13*B13</f>
        <v>12.600000000000001</v>
      </c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36" x14ac:dyDescent="0.25">
      <c r="A14" s="15" t="s">
        <v>62</v>
      </c>
      <c r="B14" s="23">
        <v>2.1</v>
      </c>
      <c r="C14" s="23">
        <v>5</v>
      </c>
      <c r="D14" s="23">
        <v>1.1000000000000001</v>
      </c>
      <c r="E14" s="23">
        <v>0.11</v>
      </c>
      <c r="F14" s="23"/>
      <c r="G14" s="23">
        <v>5</v>
      </c>
      <c r="H14" s="23">
        <f t="shared" si="3"/>
        <v>8.91</v>
      </c>
      <c r="I14" s="23">
        <f t="shared" si="4"/>
        <v>0.55000000000000004</v>
      </c>
      <c r="J14" s="23">
        <f t="shared" si="5"/>
        <v>2.2075074999999997</v>
      </c>
      <c r="K14" s="23"/>
      <c r="L14" s="23">
        <f t="shared" si="6"/>
        <v>6.1050000000000004</v>
      </c>
      <c r="M14" s="23">
        <f t="shared" si="7"/>
        <v>8.91</v>
      </c>
      <c r="N14" s="23">
        <f t="shared" si="8"/>
        <v>21</v>
      </c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36" x14ac:dyDescent="0.25">
      <c r="A15" s="15" t="s">
        <v>63</v>
      </c>
      <c r="B15" s="23">
        <v>2.1</v>
      </c>
      <c r="C15" s="23">
        <v>6</v>
      </c>
      <c r="D15" s="23">
        <v>1.1000000000000001</v>
      </c>
      <c r="E15" s="23">
        <v>0.33</v>
      </c>
      <c r="F15" s="23">
        <v>6</v>
      </c>
      <c r="G15" s="23"/>
      <c r="H15" s="23">
        <f t="shared" si="3"/>
        <v>10.362</v>
      </c>
      <c r="I15" s="23">
        <f t="shared" si="4"/>
        <v>0.66000000000000014</v>
      </c>
      <c r="J15" s="23">
        <f t="shared" si="5"/>
        <v>3.6450810000000002</v>
      </c>
      <c r="K15" s="23"/>
      <c r="L15" s="23">
        <f t="shared" si="6"/>
        <v>5.5439999999999996</v>
      </c>
      <c r="M15" s="23">
        <f t="shared" si="7"/>
        <v>10.362</v>
      </c>
      <c r="N15" s="23">
        <f t="shared" si="8"/>
        <v>25.200000000000003</v>
      </c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36" x14ac:dyDescent="0.25">
      <c r="A16" s="15" t="s">
        <v>64</v>
      </c>
      <c r="B16" s="23">
        <v>2.1</v>
      </c>
      <c r="C16" s="23">
        <v>3</v>
      </c>
      <c r="D16" s="23">
        <v>1.1000000000000001</v>
      </c>
      <c r="E16" s="23">
        <v>0.17</v>
      </c>
      <c r="F16" s="23">
        <v>3</v>
      </c>
      <c r="G16" s="23"/>
      <c r="H16" s="23">
        <f t="shared" si="3"/>
        <v>5.181</v>
      </c>
      <c r="I16" s="23">
        <f t="shared" si="4"/>
        <v>0.33000000000000007</v>
      </c>
      <c r="J16" s="23">
        <f t="shared" si="5"/>
        <v>1.4829405</v>
      </c>
      <c r="K16" s="23"/>
      <c r="L16" s="23">
        <f t="shared" si="6"/>
        <v>3.3</v>
      </c>
      <c r="M16" s="23">
        <f t="shared" si="7"/>
        <v>5.181</v>
      </c>
      <c r="N16" s="23">
        <f t="shared" si="8"/>
        <v>12.600000000000001</v>
      </c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5">
      <c r="A17" s="15" t="s">
        <v>65</v>
      </c>
      <c r="B17" s="23">
        <v>1.9</v>
      </c>
      <c r="C17" s="23">
        <v>97.92</v>
      </c>
      <c r="D17" s="23">
        <v>1.1000000000000001</v>
      </c>
      <c r="E17" s="23">
        <v>0.17</v>
      </c>
      <c r="F17" s="23">
        <v>97.92</v>
      </c>
      <c r="G17" s="23"/>
      <c r="H17" s="23">
        <f>C17*D17*B17-F17*D17*0.53-G17*D17*0.48-R17*3.14*0.15*0.15-S17*3.14*0.13*0.13-V17*3.14*0.05*0.05</f>
        <v>146.95313999999999</v>
      </c>
      <c r="I17" s="23">
        <f t="shared" si="4"/>
        <v>10.771200000000002</v>
      </c>
      <c r="J17" s="23">
        <f t="shared" si="5"/>
        <v>48.403177920000005</v>
      </c>
      <c r="K17" s="23">
        <f>5*0.5*0.5*0.1+3*0.5*0.5*0.5</f>
        <v>0.5</v>
      </c>
      <c r="L17" s="23">
        <f t="shared" si="6"/>
        <v>85.057299999999969</v>
      </c>
      <c r="M17" s="23">
        <f t="shared" si="7"/>
        <v>146.95313999999999</v>
      </c>
      <c r="N17" s="23">
        <f t="shared" si="8"/>
        <v>372.096</v>
      </c>
      <c r="O17" s="23"/>
      <c r="P17" s="23">
        <f>5*B17</f>
        <v>9.5</v>
      </c>
      <c r="Q17" s="23">
        <f>5*B17</f>
        <v>9.5</v>
      </c>
      <c r="R17" s="23"/>
      <c r="S17" s="23"/>
      <c r="T17" s="23"/>
      <c r="U17" s="23"/>
      <c r="V17" s="23">
        <v>78</v>
      </c>
      <c r="W17" s="23"/>
      <c r="X17" s="23"/>
      <c r="Y17" s="23"/>
      <c r="Z17" s="23"/>
    </row>
    <row r="18" spans="1:26" ht="15" customHeight="1" x14ac:dyDescent="0.25">
      <c r="A18" s="20" t="s">
        <v>64</v>
      </c>
      <c r="B18" s="23">
        <v>1.9</v>
      </c>
      <c r="C18" s="23">
        <v>3</v>
      </c>
      <c r="D18" s="23">
        <v>1.1000000000000001</v>
      </c>
      <c r="E18" s="23">
        <v>0.17</v>
      </c>
      <c r="F18" s="23">
        <v>3</v>
      </c>
      <c r="G18" s="23"/>
      <c r="H18" s="23">
        <f t="shared" si="3"/>
        <v>4.5209999999999999</v>
      </c>
      <c r="I18" s="23">
        <f t="shared" si="4"/>
        <v>0.33000000000000007</v>
      </c>
      <c r="J18" s="23">
        <f t="shared" si="5"/>
        <v>1.4829405</v>
      </c>
      <c r="K18" s="23"/>
      <c r="L18" s="23">
        <f t="shared" si="6"/>
        <v>2.6399999999999997</v>
      </c>
      <c r="M18" s="23">
        <f t="shared" si="7"/>
        <v>4.5209999999999999</v>
      </c>
      <c r="N18" s="23">
        <f t="shared" si="8"/>
        <v>11.399999999999999</v>
      </c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x14ac:dyDescent="0.25">
      <c r="A19" s="20" t="s">
        <v>66</v>
      </c>
      <c r="B19" s="23">
        <v>1.9</v>
      </c>
      <c r="C19" s="23">
        <v>239.12</v>
      </c>
      <c r="D19" s="23">
        <v>1.1000000000000001</v>
      </c>
      <c r="E19" s="23">
        <v>0.17</v>
      </c>
      <c r="F19" s="23">
        <v>135.41999999999999</v>
      </c>
      <c r="G19" s="23">
        <v>103.7</v>
      </c>
      <c r="H19" s="23">
        <f>C19*D19*B19-F19*D19*0.53-G19*D19*0.48-R19*3.14*0.15*0.15-S19*3.14*0.13*0.13-T19*3.14*0.08*0.08-W19*3.14*0.04*0.04</f>
        <v>363.92716400000006</v>
      </c>
      <c r="I19" s="23">
        <f t="shared" si="4"/>
        <v>26.303200000000004</v>
      </c>
      <c r="J19" s="23">
        <f t="shared" si="5"/>
        <v>118.20024412000001</v>
      </c>
      <c r="K19" s="23">
        <f>12*0.5*0.5*0.1+4*0.5*0.5*0.5</f>
        <v>0.8</v>
      </c>
      <c r="L19" s="23">
        <f t="shared" si="6"/>
        <v>213.19892400000001</v>
      </c>
      <c r="M19" s="23">
        <f t="shared" si="7"/>
        <v>363.92716400000006</v>
      </c>
      <c r="N19" s="23">
        <f t="shared" si="8"/>
        <v>908.65599999999995</v>
      </c>
      <c r="O19" s="23"/>
      <c r="P19" s="23">
        <f>13*B18</f>
        <v>24.7</v>
      </c>
      <c r="Q19" s="23">
        <f>6*B19</f>
        <v>11.399999999999999</v>
      </c>
      <c r="R19" s="23"/>
      <c r="S19" s="23"/>
      <c r="T19" s="23">
        <v>78</v>
      </c>
      <c r="U19" s="23"/>
      <c r="V19" s="23"/>
      <c r="W19" s="23">
        <v>112</v>
      </c>
      <c r="X19" s="23"/>
      <c r="Y19" s="23"/>
      <c r="Z19" s="23"/>
    </row>
    <row r="20" spans="1:26" x14ac:dyDescent="0.25">
      <c r="A20" s="20" t="s">
        <v>67</v>
      </c>
      <c r="B20" s="23">
        <v>1.9</v>
      </c>
      <c r="C20" s="23">
        <v>3</v>
      </c>
      <c r="D20" s="23">
        <v>1.1000000000000001</v>
      </c>
      <c r="E20" s="23">
        <v>0.17</v>
      </c>
      <c r="F20" s="23"/>
      <c r="G20" s="23">
        <v>3</v>
      </c>
      <c r="H20" s="23">
        <f t="shared" si="3"/>
        <v>4.6859999999999999</v>
      </c>
      <c r="I20" s="23">
        <f t="shared" si="4"/>
        <v>0.33000000000000007</v>
      </c>
      <c r="J20" s="23">
        <f t="shared" si="5"/>
        <v>1.4829405</v>
      </c>
      <c r="K20" s="23"/>
      <c r="L20" s="23">
        <f t="shared" si="6"/>
        <v>2.8049999999999997</v>
      </c>
      <c r="M20" s="23">
        <f t="shared" si="7"/>
        <v>4.6859999999999999</v>
      </c>
      <c r="N20" s="23">
        <f t="shared" si="8"/>
        <v>11.399999999999999</v>
      </c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x14ac:dyDescent="0.25">
      <c r="A21" s="20" t="s">
        <v>68</v>
      </c>
      <c r="B21" s="23">
        <v>1.9</v>
      </c>
      <c r="C21" s="23">
        <v>3</v>
      </c>
      <c r="D21" s="23">
        <v>1.1000000000000001</v>
      </c>
      <c r="E21" s="23">
        <v>0.17</v>
      </c>
      <c r="F21" s="23">
        <v>3</v>
      </c>
      <c r="G21" s="23"/>
      <c r="H21" s="23">
        <f t="shared" si="3"/>
        <v>4.5209999999999999</v>
      </c>
      <c r="I21" s="23">
        <f t="shared" si="4"/>
        <v>0.33000000000000007</v>
      </c>
      <c r="J21" s="23">
        <f t="shared" si="5"/>
        <v>1.4829405</v>
      </c>
      <c r="K21" s="23"/>
      <c r="L21" s="23">
        <f t="shared" si="6"/>
        <v>2.6399999999999997</v>
      </c>
      <c r="M21" s="23">
        <f t="shared" si="7"/>
        <v>4.5209999999999999</v>
      </c>
      <c r="N21" s="23">
        <f t="shared" si="8"/>
        <v>11.399999999999999</v>
      </c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x14ac:dyDescent="0.25">
      <c r="A22" s="20" t="s">
        <v>69</v>
      </c>
      <c r="B22" s="23">
        <v>1.9</v>
      </c>
      <c r="C22" s="23">
        <v>3</v>
      </c>
      <c r="D22" s="23">
        <v>1.1000000000000001</v>
      </c>
      <c r="E22" s="23">
        <v>0.17</v>
      </c>
      <c r="F22" s="23">
        <v>3</v>
      </c>
      <c r="G22" s="23"/>
      <c r="H22" s="23">
        <f t="shared" si="3"/>
        <v>4.5209999999999999</v>
      </c>
      <c r="I22" s="23">
        <f t="shared" si="4"/>
        <v>0.33000000000000007</v>
      </c>
      <c r="J22" s="23">
        <f t="shared" si="5"/>
        <v>1.4829405</v>
      </c>
      <c r="K22" s="23"/>
      <c r="L22" s="23">
        <f t="shared" si="6"/>
        <v>2.6399999999999997</v>
      </c>
      <c r="M22" s="23">
        <f t="shared" si="7"/>
        <v>4.5209999999999999</v>
      </c>
      <c r="N22" s="23">
        <f t="shared" si="8"/>
        <v>11.399999999999999</v>
      </c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ht="26.25" x14ac:dyDescent="0.25">
      <c r="A23" s="20" t="s">
        <v>70</v>
      </c>
      <c r="B23" s="23">
        <v>1.9</v>
      </c>
      <c r="C23" s="23">
        <v>352.7</v>
      </c>
      <c r="D23" s="23">
        <v>1.1000000000000001</v>
      </c>
      <c r="E23" s="23">
        <v>0.17</v>
      </c>
      <c r="F23" s="23">
        <v>294.07</v>
      </c>
      <c r="G23" s="23">
        <v>58.63</v>
      </c>
      <c r="H23" s="23">
        <f>C23*D23*B23-F23*D23*0.53-G23*D23*0.48-R23*3.14*0.15*0.15-S23*3.14*0.13*0.13-U23*3.14*0.07*0.07-V23*3.14*0.05*0.05</f>
        <v>530.60565799999995</v>
      </c>
      <c r="I23" s="23">
        <f t="shared" si="4"/>
        <v>38.797000000000004</v>
      </c>
      <c r="J23" s="23">
        <f t="shared" si="5"/>
        <v>174.34437145000001</v>
      </c>
      <c r="K23" s="23">
        <f>17*0.5*0.5*0.1+5*0.5*0.5*0.5</f>
        <v>1.05</v>
      </c>
      <c r="L23" s="23">
        <f t="shared" si="6"/>
        <v>308.41275799999988</v>
      </c>
      <c r="M23" s="23">
        <f t="shared" si="7"/>
        <v>530.60565799999995</v>
      </c>
      <c r="N23" s="23">
        <f t="shared" si="8"/>
        <v>1340.26</v>
      </c>
      <c r="O23" s="23"/>
      <c r="P23" s="23">
        <f>26*B23</f>
        <v>49.4</v>
      </c>
      <c r="Q23" s="23">
        <f>8*B23</f>
        <v>15.2</v>
      </c>
      <c r="R23" s="23"/>
      <c r="S23" s="23"/>
      <c r="T23" s="23"/>
      <c r="U23" s="23">
        <v>222</v>
      </c>
      <c r="V23" s="23">
        <v>92</v>
      </c>
      <c r="W23" s="23"/>
      <c r="X23" s="23"/>
      <c r="Y23" s="23"/>
      <c r="Z23" s="23"/>
    </row>
    <row r="24" spans="1:26" x14ac:dyDescent="0.25">
      <c r="A24" s="20" t="s">
        <v>63</v>
      </c>
      <c r="B24" s="23">
        <v>1.9</v>
      </c>
      <c r="C24" s="23">
        <v>6</v>
      </c>
      <c r="D24" s="23">
        <v>1.1000000000000001</v>
      </c>
      <c r="E24" s="23">
        <v>0.17</v>
      </c>
      <c r="F24" s="23">
        <v>6</v>
      </c>
      <c r="G24" s="23"/>
      <c r="H24" s="23">
        <f t="shared" si="3"/>
        <v>9.0419999999999998</v>
      </c>
      <c r="I24" s="23">
        <f t="shared" si="4"/>
        <v>0.66000000000000014</v>
      </c>
      <c r="J24" s="23">
        <f t="shared" si="5"/>
        <v>2.965881</v>
      </c>
      <c r="K24" s="23"/>
      <c r="L24" s="23">
        <f t="shared" si="6"/>
        <v>5.2799999999999994</v>
      </c>
      <c r="M24" s="23">
        <f t="shared" si="7"/>
        <v>9.0419999999999998</v>
      </c>
      <c r="N24" s="23">
        <f t="shared" si="8"/>
        <v>22.799999999999997</v>
      </c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x14ac:dyDescent="0.25">
      <c r="A25" s="20" t="s">
        <v>71</v>
      </c>
      <c r="B25" s="23">
        <v>1.9</v>
      </c>
      <c r="C25" s="23">
        <v>5</v>
      </c>
      <c r="D25" s="23">
        <v>1.1000000000000001</v>
      </c>
      <c r="E25" s="23">
        <v>0.11</v>
      </c>
      <c r="F25" s="23">
        <v>5</v>
      </c>
      <c r="G25" s="23"/>
      <c r="H25" s="23">
        <f t="shared" si="3"/>
        <v>7.5349999999999993</v>
      </c>
      <c r="I25" s="23">
        <f t="shared" si="4"/>
        <v>0.55000000000000004</v>
      </c>
      <c r="J25" s="23">
        <f t="shared" si="5"/>
        <v>2.2075074999999997</v>
      </c>
      <c r="K25" s="23"/>
      <c r="L25" s="23">
        <f t="shared" si="6"/>
        <v>4.7299999999999986</v>
      </c>
      <c r="M25" s="23">
        <f t="shared" si="7"/>
        <v>7.5349999999999993</v>
      </c>
      <c r="N25" s="23">
        <f t="shared" si="8"/>
        <v>19</v>
      </c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spans="1:26" x14ac:dyDescent="0.25">
      <c r="A26" s="20" t="s">
        <v>69</v>
      </c>
      <c r="B26" s="23">
        <v>1.9</v>
      </c>
      <c r="C26" s="23">
        <v>3</v>
      </c>
      <c r="D26" s="23">
        <v>1.1000000000000001</v>
      </c>
      <c r="E26" s="23">
        <v>0.17</v>
      </c>
      <c r="F26" s="23">
        <v>3</v>
      </c>
      <c r="G26" s="23"/>
      <c r="H26" s="23">
        <f t="shared" si="3"/>
        <v>4.5209999999999999</v>
      </c>
      <c r="I26" s="23">
        <f t="shared" si="4"/>
        <v>0.33000000000000007</v>
      </c>
      <c r="J26" s="23">
        <f t="shared" si="5"/>
        <v>1.4829405</v>
      </c>
      <c r="K26" s="23"/>
      <c r="L26" s="23">
        <f t="shared" si="6"/>
        <v>2.6399999999999997</v>
      </c>
      <c r="M26" s="23">
        <f t="shared" si="7"/>
        <v>4.5209999999999999</v>
      </c>
      <c r="N26" s="23">
        <f t="shared" si="8"/>
        <v>11.399999999999999</v>
      </c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spans="1:26" x14ac:dyDescent="0.25">
      <c r="A27" s="20" t="s">
        <v>72</v>
      </c>
      <c r="B27" s="23">
        <v>1.9</v>
      </c>
      <c r="C27" s="23">
        <v>147.62</v>
      </c>
      <c r="D27" s="23">
        <v>1.1000000000000001</v>
      </c>
      <c r="E27" s="23">
        <v>0.17</v>
      </c>
      <c r="F27" s="23">
        <v>147.62</v>
      </c>
      <c r="G27" s="23"/>
      <c r="H27" s="23">
        <f>C27*D27*B27-F27*D27*0.53-G27*D27*0.48-R27*3.14*0.15*0.15-S27*3.14*0.13*0.13-U27*3.14*0.07*0.07</f>
        <v>220.46316000000002</v>
      </c>
      <c r="I27" s="23">
        <f t="shared" si="4"/>
        <v>16.238200000000003</v>
      </c>
      <c r="J27" s="23">
        <f t="shared" si="5"/>
        <v>72.970558870000005</v>
      </c>
      <c r="K27" s="23">
        <f>9*0.5*0.5*0.1+3*0.5*0.5*0.5</f>
        <v>0.6</v>
      </c>
      <c r="L27" s="23">
        <f t="shared" si="6"/>
        <v>127.30542000000001</v>
      </c>
      <c r="M27" s="23">
        <f t="shared" si="7"/>
        <v>220.46316000000002</v>
      </c>
      <c r="N27" s="23">
        <f t="shared" si="8"/>
        <v>560.95600000000002</v>
      </c>
      <c r="O27" s="23"/>
      <c r="P27" s="23">
        <f>9*B27</f>
        <v>17.099999999999998</v>
      </c>
      <c r="Q27" s="23">
        <f>3*B27</f>
        <v>5.6999999999999993</v>
      </c>
      <c r="R27" s="23"/>
      <c r="S27" s="23"/>
      <c r="T27" s="23"/>
      <c r="U27" s="23">
        <v>130</v>
      </c>
      <c r="V27" s="23"/>
      <c r="W27" s="23"/>
      <c r="X27" s="23"/>
      <c r="Y27" s="23"/>
      <c r="Z27" s="23"/>
    </row>
    <row r="28" spans="1:26" x14ac:dyDescent="0.25">
      <c r="A28" s="20" t="s">
        <v>63</v>
      </c>
      <c r="B28" s="23">
        <v>1.9</v>
      </c>
      <c r="C28" s="23">
        <v>6</v>
      </c>
      <c r="D28" s="23">
        <v>1.1000000000000001</v>
      </c>
      <c r="E28" s="23">
        <v>0.17</v>
      </c>
      <c r="F28" s="23">
        <v>6</v>
      </c>
      <c r="G28" s="23"/>
      <c r="H28" s="23">
        <f t="shared" si="3"/>
        <v>9.0419999999999998</v>
      </c>
      <c r="I28" s="23">
        <f t="shared" si="4"/>
        <v>0.66000000000000014</v>
      </c>
      <c r="J28" s="23">
        <f t="shared" si="5"/>
        <v>2.965881</v>
      </c>
      <c r="K28" s="23"/>
      <c r="L28" s="23">
        <f t="shared" si="6"/>
        <v>5.2799999999999994</v>
      </c>
      <c r="M28" s="23">
        <f t="shared" si="7"/>
        <v>9.0419999999999998</v>
      </c>
      <c r="N28" s="23">
        <f t="shared" si="8"/>
        <v>22.799999999999997</v>
      </c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spans="1:26" x14ac:dyDescent="0.25">
      <c r="A29" s="20" t="s">
        <v>73</v>
      </c>
      <c r="B29" s="23">
        <v>1.9</v>
      </c>
      <c r="C29" s="23">
        <v>135.13</v>
      </c>
      <c r="D29" s="23">
        <v>1.1000000000000001</v>
      </c>
      <c r="E29" s="23">
        <v>0.17</v>
      </c>
      <c r="F29" s="23">
        <v>135.13</v>
      </c>
      <c r="G29" s="23"/>
      <c r="H29" s="23">
        <f>C29*D29*B29-F29*D29*0.53-G29*D29*0.48-R29*3.14*0.15*0.15-S29*3.14*0.13*0.13-V29*3.14*0.05*0.05</f>
        <v>202.58115999999995</v>
      </c>
      <c r="I29" s="23">
        <f t="shared" si="4"/>
        <v>14.8643</v>
      </c>
      <c r="J29" s="23">
        <f t="shared" si="5"/>
        <v>66.796583254999987</v>
      </c>
      <c r="K29" s="23">
        <f>12*0.5*0.5*0.1+2*0.5*0.5*0.5</f>
        <v>0.55000000000000004</v>
      </c>
      <c r="L29" s="23">
        <f t="shared" si="6"/>
        <v>117.30464999999995</v>
      </c>
      <c r="M29" s="23">
        <f t="shared" si="7"/>
        <v>202.58115999999995</v>
      </c>
      <c r="N29" s="23">
        <f t="shared" si="8"/>
        <v>513.49399999999991</v>
      </c>
      <c r="O29" s="23"/>
      <c r="P29" s="23">
        <f>5*B29</f>
        <v>9.5</v>
      </c>
      <c r="Q29" s="23"/>
      <c r="R29" s="23"/>
      <c r="S29" s="23"/>
      <c r="T29" s="23"/>
      <c r="U29" s="23"/>
      <c r="V29" s="23">
        <v>135</v>
      </c>
      <c r="W29" s="23"/>
      <c r="X29" s="23"/>
      <c r="Y29" s="23"/>
      <c r="Z29" s="23"/>
    </row>
    <row r="30" spans="1:26" x14ac:dyDescent="0.25">
      <c r="A30" s="20" t="s">
        <v>74</v>
      </c>
      <c r="B30" s="23">
        <v>1.9</v>
      </c>
      <c r="C30" s="23">
        <v>96.2</v>
      </c>
      <c r="D30" s="23">
        <v>1.1000000000000001</v>
      </c>
      <c r="E30" s="23">
        <v>0.17</v>
      </c>
      <c r="F30" s="23">
        <v>96.2</v>
      </c>
      <c r="G30" s="23"/>
      <c r="H30" s="23">
        <f>C30*D30*B30-F30*D30*0.53-G30*D30*0.48-R30*3.14*0.15*0.15-S30*3.14*0.13*0.13-V30*3.14*0.05*0.05</f>
        <v>144.45529999999997</v>
      </c>
      <c r="I30" s="23">
        <f t="shared" si="4"/>
        <v>10.582000000000001</v>
      </c>
      <c r="J30" s="23">
        <f t="shared" si="5"/>
        <v>47.552958699999998</v>
      </c>
      <c r="K30" s="23"/>
      <c r="L30" s="23">
        <f t="shared" si="6"/>
        <v>84.137899999999945</v>
      </c>
      <c r="M30" s="23">
        <f t="shared" si="7"/>
        <v>144.45529999999997</v>
      </c>
      <c r="N30" s="23">
        <f t="shared" si="8"/>
        <v>365.56</v>
      </c>
      <c r="O30" s="23"/>
      <c r="P30" s="23">
        <f>4*B30</f>
        <v>7.6</v>
      </c>
      <c r="Q30" s="23">
        <f>2*B30</f>
        <v>3.8</v>
      </c>
      <c r="R30" s="23"/>
      <c r="S30" s="23"/>
      <c r="T30" s="23"/>
      <c r="U30" s="23"/>
      <c r="V30" s="23">
        <v>66</v>
      </c>
      <c r="W30" s="23"/>
      <c r="X30" s="23"/>
      <c r="Y30" s="23"/>
      <c r="Z30" s="23"/>
    </row>
    <row r="31" spans="1:26" x14ac:dyDescent="0.25">
      <c r="A31" s="20" t="s">
        <v>75</v>
      </c>
      <c r="B31" s="23">
        <v>1.9</v>
      </c>
      <c r="C31" s="23">
        <v>92.91</v>
      </c>
      <c r="D31" s="23">
        <v>1.1000000000000001</v>
      </c>
      <c r="E31" s="23">
        <v>0.17</v>
      </c>
      <c r="F31" s="23">
        <v>92.91</v>
      </c>
      <c r="G31" s="23"/>
      <c r="H31" s="23">
        <f>C31*D31*B31-F31*D31*0.53-G31*D31*0.48-R31*3.14*0.15*0.15-S31*3.14*0.13*0.13-X31*3.14*0.025*0.025</f>
        <v>139.93687000000003</v>
      </c>
      <c r="I31" s="23">
        <f t="shared" si="4"/>
        <v>10.220100000000002</v>
      </c>
      <c r="J31" s="23">
        <f t="shared" si="5"/>
        <v>45.926667285000001</v>
      </c>
      <c r="K31" s="23"/>
      <c r="L31" s="23">
        <f t="shared" si="6"/>
        <v>81.682300000000026</v>
      </c>
      <c r="M31" s="23">
        <f t="shared" si="7"/>
        <v>139.93687000000003</v>
      </c>
      <c r="N31" s="23">
        <f t="shared" si="8"/>
        <v>353.05799999999999</v>
      </c>
      <c r="O31" s="23"/>
      <c r="P31" s="23">
        <f>6*B31</f>
        <v>11.399999999999999</v>
      </c>
      <c r="Q31" s="23">
        <f>3*B31</f>
        <v>5.6999999999999993</v>
      </c>
      <c r="R31" s="23"/>
      <c r="S31" s="23"/>
      <c r="T31" s="23"/>
      <c r="U31" s="23"/>
      <c r="V31" s="23"/>
      <c r="W31" s="23"/>
      <c r="X31" s="23">
        <v>40</v>
      </c>
      <c r="Y31" s="23"/>
      <c r="Z31" s="23"/>
    </row>
    <row r="32" spans="1:26" x14ac:dyDescent="0.25">
      <c r="A32" s="20" t="s">
        <v>67</v>
      </c>
      <c r="B32" s="23">
        <v>1.9</v>
      </c>
      <c r="C32" s="23">
        <v>3</v>
      </c>
      <c r="D32" s="23">
        <v>1.1000000000000001</v>
      </c>
      <c r="E32" s="23">
        <v>0.17</v>
      </c>
      <c r="F32" s="23"/>
      <c r="G32" s="23">
        <v>3</v>
      </c>
      <c r="H32" s="23">
        <f t="shared" si="3"/>
        <v>4.6859999999999999</v>
      </c>
      <c r="I32" s="23">
        <f t="shared" si="4"/>
        <v>0.33000000000000007</v>
      </c>
      <c r="J32" s="23">
        <f t="shared" si="5"/>
        <v>1.4829405</v>
      </c>
      <c r="K32" s="23"/>
      <c r="L32" s="23">
        <f t="shared" si="6"/>
        <v>2.8049999999999997</v>
      </c>
      <c r="M32" s="23">
        <f t="shared" si="7"/>
        <v>4.6859999999999999</v>
      </c>
      <c r="N32" s="23">
        <f t="shared" si="8"/>
        <v>11.399999999999999</v>
      </c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spans="1:36" x14ac:dyDescent="0.25">
      <c r="A33" s="20" t="s">
        <v>76</v>
      </c>
      <c r="B33" s="23">
        <v>1.9</v>
      </c>
      <c r="C33" s="23">
        <v>6</v>
      </c>
      <c r="D33" s="23">
        <v>1.1000000000000001</v>
      </c>
      <c r="E33" s="23">
        <v>0.17</v>
      </c>
      <c r="F33" s="23">
        <v>6</v>
      </c>
      <c r="G33" s="23"/>
      <c r="H33" s="23">
        <f t="shared" si="3"/>
        <v>9.0419999999999998</v>
      </c>
      <c r="I33" s="23">
        <f t="shared" si="4"/>
        <v>0.66000000000000014</v>
      </c>
      <c r="J33" s="23">
        <f t="shared" si="5"/>
        <v>2.965881</v>
      </c>
      <c r="K33" s="23"/>
      <c r="L33" s="23">
        <f t="shared" si="6"/>
        <v>5.2799999999999994</v>
      </c>
      <c r="M33" s="23">
        <f t="shared" si="7"/>
        <v>9.0419999999999998</v>
      </c>
      <c r="N33" s="23">
        <f t="shared" si="8"/>
        <v>22.799999999999997</v>
      </c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36" x14ac:dyDescent="0.25">
      <c r="A34" s="15"/>
      <c r="B34" s="23"/>
      <c r="C34" s="24">
        <f>SUM(C10:C33)</f>
        <v>1526.2100000000005</v>
      </c>
      <c r="D34" s="23"/>
      <c r="E34" s="23"/>
      <c r="F34" s="24">
        <f t="shared" ref="F34:X34" si="9">SUM(F10:F33)</f>
        <v>1320.5800000000002</v>
      </c>
      <c r="G34" s="24">
        <f t="shared" si="9"/>
        <v>205.63</v>
      </c>
      <c r="H34" s="24">
        <f t="shared" si="9"/>
        <v>2426.1677039999995</v>
      </c>
      <c r="I34" s="24">
        <f t="shared" si="9"/>
        <v>179.13510000000002</v>
      </c>
      <c r="J34" s="24">
        <f t="shared" si="9"/>
        <v>809.87239503499995</v>
      </c>
      <c r="K34" s="24">
        <f t="shared" si="9"/>
        <v>5.6999999999999993</v>
      </c>
      <c r="L34" s="24">
        <f t="shared" si="9"/>
        <v>1377.7230739999998</v>
      </c>
      <c r="M34" s="24">
        <f t="shared" si="9"/>
        <v>2426.1677039999995</v>
      </c>
      <c r="N34" s="24">
        <f>SUM(N10:N33)-N11-N12</f>
        <v>5766.0820000000003</v>
      </c>
      <c r="O34" s="24"/>
      <c r="P34" s="24">
        <f t="shared" si="9"/>
        <v>192.2</v>
      </c>
      <c r="Q34" s="24">
        <f t="shared" si="9"/>
        <v>118.5</v>
      </c>
      <c r="R34" s="24">
        <f t="shared" si="9"/>
        <v>77.8</v>
      </c>
      <c r="S34" s="24">
        <f t="shared" si="9"/>
        <v>228</v>
      </c>
      <c r="T34" s="24">
        <f t="shared" si="9"/>
        <v>78</v>
      </c>
      <c r="U34" s="24">
        <f t="shared" si="9"/>
        <v>352</v>
      </c>
      <c r="V34" s="24">
        <f t="shared" si="9"/>
        <v>371</v>
      </c>
      <c r="W34" s="24">
        <f t="shared" si="9"/>
        <v>112</v>
      </c>
      <c r="X34" s="24">
        <f t="shared" si="9"/>
        <v>40</v>
      </c>
      <c r="Y34" s="24"/>
      <c r="Z34" s="24"/>
      <c r="AA34" s="3"/>
      <c r="AB34" s="3"/>
    </row>
    <row r="35" spans="1:36" x14ac:dyDescent="0.25">
      <c r="A35" s="16" t="s">
        <v>213</v>
      </c>
      <c r="B35" s="24"/>
      <c r="C35" s="24">
        <f>261-2*6.5-3*8.6</f>
        <v>222.2</v>
      </c>
      <c r="D35" s="27" t="s">
        <v>8</v>
      </c>
      <c r="E35" s="23"/>
      <c r="F35" s="24"/>
      <c r="G35" s="24"/>
      <c r="H35" s="24"/>
      <c r="I35" s="24"/>
      <c r="J35" s="24"/>
      <c r="K35" s="24"/>
      <c r="L35" s="24"/>
      <c r="M35" s="24"/>
      <c r="N35" s="24">
        <f>N10+N13+N14+N15+N16</f>
        <v>1196.202</v>
      </c>
      <c r="O35" s="23" t="s">
        <v>197</v>
      </c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3"/>
      <c r="AB35" s="3"/>
    </row>
    <row r="36" spans="1:36" x14ac:dyDescent="0.25">
      <c r="A36" s="15"/>
      <c r="B36" s="23"/>
      <c r="C36" s="24"/>
      <c r="D36" s="23"/>
      <c r="E36" s="23"/>
      <c r="F36" s="24"/>
      <c r="G36" s="24"/>
      <c r="H36" s="24"/>
      <c r="I36" s="24"/>
      <c r="J36" s="24"/>
      <c r="K36" s="24"/>
      <c r="L36" s="24"/>
      <c r="M36" s="24"/>
      <c r="N36" s="24">
        <f>N34-N35</f>
        <v>4569.88</v>
      </c>
      <c r="O36" s="23" t="s">
        <v>198</v>
      </c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3"/>
      <c r="AB36" s="3"/>
    </row>
    <row r="37" spans="1:36" x14ac:dyDescent="0.25">
      <c r="A37" s="15"/>
      <c r="B37" s="23"/>
      <c r="C37" s="24"/>
      <c r="D37" s="23"/>
      <c r="E37" s="23"/>
      <c r="F37" s="24"/>
      <c r="G37" s="24"/>
      <c r="H37" s="24"/>
      <c r="I37" s="24"/>
      <c r="J37" s="24"/>
      <c r="K37" s="24"/>
      <c r="L37" s="24"/>
      <c r="M37" s="24"/>
      <c r="N37" s="24">
        <f>N11+N12</f>
        <v>273.27999999999997</v>
      </c>
      <c r="O37" s="23" t="s">
        <v>204</v>
      </c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3"/>
      <c r="AB37" s="3"/>
    </row>
    <row r="38" spans="1:36" x14ac:dyDescent="0.25">
      <c r="A38" s="15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3"/>
      <c r="AB38" s="3"/>
    </row>
    <row r="39" spans="1:36" x14ac:dyDescent="0.25">
      <c r="A39" s="15" t="s">
        <v>201</v>
      </c>
      <c r="B39" s="15"/>
      <c r="C39" s="15"/>
      <c r="D39" s="15"/>
      <c r="E39" s="15" t="s">
        <v>12</v>
      </c>
      <c r="F39" s="17" t="s">
        <v>34</v>
      </c>
      <c r="G39" s="17" t="s">
        <v>51</v>
      </c>
      <c r="H39" s="15" t="s">
        <v>30</v>
      </c>
      <c r="I39" s="15" t="s">
        <v>52</v>
      </c>
      <c r="J39" s="17" t="s">
        <v>77</v>
      </c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36" ht="57" customHeight="1" x14ac:dyDescent="0.25">
      <c r="A40" s="18" t="s">
        <v>40</v>
      </c>
      <c r="B40" s="19" t="s">
        <v>0</v>
      </c>
      <c r="C40" s="19" t="s">
        <v>7</v>
      </c>
      <c r="D40" s="19" t="s">
        <v>11</v>
      </c>
      <c r="E40" s="19" t="s">
        <v>59</v>
      </c>
      <c r="F40" s="19" t="s">
        <v>212</v>
      </c>
      <c r="G40" s="19" t="s">
        <v>211</v>
      </c>
      <c r="H40" s="19" t="s">
        <v>5</v>
      </c>
      <c r="I40" s="19" t="s">
        <v>55</v>
      </c>
      <c r="J40" s="19" t="s">
        <v>78</v>
      </c>
      <c r="K40" s="19" t="s">
        <v>200</v>
      </c>
      <c r="L40" s="19" t="s">
        <v>36</v>
      </c>
      <c r="M40" s="19" t="s">
        <v>37</v>
      </c>
      <c r="N40" s="19" t="s">
        <v>207</v>
      </c>
      <c r="O40" s="19" t="s">
        <v>1</v>
      </c>
      <c r="P40" s="19" t="s">
        <v>38</v>
      </c>
      <c r="Q40" s="19" t="s">
        <v>2</v>
      </c>
      <c r="R40" s="19" t="s">
        <v>208</v>
      </c>
      <c r="S40" s="19" t="s">
        <v>209</v>
      </c>
      <c r="T40" s="19"/>
      <c r="U40" s="19"/>
      <c r="V40" s="20"/>
      <c r="W40" s="20"/>
      <c r="X40" s="20"/>
      <c r="Y40" s="20"/>
      <c r="Z40" s="20"/>
      <c r="AA40" s="1"/>
      <c r="AB40" s="1"/>
      <c r="AC40" s="1"/>
      <c r="AD40" s="1"/>
      <c r="AE40" s="1"/>
      <c r="AF40" s="1"/>
      <c r="AG40" s="1"/>
      <c r="AH40" s="1"/>
      <c r="AI40" s="1"/>
      <c r="AJ40" s="1"/>
    </row>
    <row r="41" spans="1:36" s="4" customFormat="1" ht="15" customHeight="1" x14ac:dyDescent="0.25">
      <c r="A41" s="25"/>
      <c r="B41" s="22" t="s">
        <v>8</v>
      </c>
      <c r="C41" s="22" t="s">
        <v>8</v>
      </c>
      <c r="D41" s="22" t="s">
        <v>8</v>
      </c>
      <c r="E41" s="22" t="s">
        <v>8</v>
      </c>
      <c r="F41" s="22" t="s">
        <v>8</v>
      </c>
      <c r="G41" s="22" t="s">
        <v>8</v>
      </c>
      <c r="H41" s="22" t="s">
        <v>8</v>
      </c>
      <c r="I41" s="22" t="s">
        <v>8</v>
      </c>
      <c r="J41" s="22" t="s">
        <v>8</v>
      </c>
      <c r="K41" s="22" t="s">
        <v>10</v>
      </c>
      <c r="L41" s="22" t="s">
        <v>10</v>
      </c>
      <c r="M41" s="22" t="s">
        <v>10</v>
      </c>
      <c r="N41" s="22" t="s">
        <v>10</v>
      </c>
      <c r="O41" s="22" t="s">
        <v>10</v>
      </c>
      <c r="P41" s="22" t="s">
        <v>10</v>
      </c>
      <c r="Q41" s="22" t="s">
        <v>9</v>
      </c>
      <c r="R41" s="22" t="s">
        <v>8</v>
      </c>
      <c r="S41" s="22" t="s">
        <v>8</v>
      </c>
      <c r="T41" s="22"/>
      <c r="U41" s="22"/>
      <c r="V41" s="22"/>
      <c r="W41" s="22"/>
      <c r="X41" s="22"/>
      <c r="Y41" s="22"/>
      <c r="Z41" s="22"/>
      <c r="AA41" s="5"/>
      <c r="AB41" s="5"/>
      <c r="AC41" s="5"/>
      <c r="AD41" s="5"/>
      <c r="AE41" s="5"/>
      <c r="AF41" s="5"/>
      <c r="AG41" s="5"/>
      <c r="AH41" s="5"/>
      <c r="AI41" s="5"/>
      <c r="AJ41" s="5"/>
    </row>
    <row r="42" spans="1:36" x14ac:dyDescent="0.25">
      <c r="A42" s="26" t="s">
        <v>122</v>
      </c>
      <c r="B42" s="23">
        <v>1.8</v>
      </c>
      <c r="C42" s="23">
        <v>14</v>
      </c>
      <c r="D42" s="23">
        <v>1</v>
      </c>
      <c r="E42" s="23">
        <v>7.0000000000000007E-2</v>
      </c>
      <c r="F42" s="23"/>
      <c r="G42" s="23">
        <v>8</v>
      </c>
      <c r="H42" s="23"/>
      <c r="I42" s="23">
        <v>6</v>
      </c>
      <c r="J42" s="23"/>
      <c r="K42" s="23">
        <f>(C42-0.5)*D42*B42-(F42-0.5)*D42*0.53-(G42-0.5)*D42*0.48-H42*D42*0.23-I42*D42*0.25-J42*D42*0.15-(C42-0.5)*3.14*E42/2*E42/2</f>
        <v>19.413072250000003</v>
      </c>
      <c r="L42" s="23">
        <f>(C42-0.5)*D42*0.1</f>
        <v>1.35</v>
      </c>
      <c r="M42" s="23">
        <f>(C42-0.5)*D42*(E42+0.3)-(C42-0.5)*3.14*E42/2*E42/2</f>
        <v>4.9430722500000002</v>
      </c>
      <c r="N42" s="23"/>
      <c r="O42" s="23">
        <f>K42-(C42-0.5)*D42*(0.1+E42+0.3)</f>
        <v>13.068072250000004</v>
      </c>
      <c r="P42" s="23">
        <f>K42</f>
        <v>19.413072250000003</v>
      </c>
      <c r="Q42" s="23">
        <f>2*(C42-0.5)*B42</f>
        <v>48.6</v>
      </c>
      <c r="R42" s="23">
        <v>3</v>
      </c>
      <c r="S42" s="23">
        <v>1</v>
      </c>
      <c r="T42" s="23"/>
      <c r="U42" s="23"/>
      <c r="V42" s="23"/>
      <c r="W42" s="23"/>
      <c r="X42" s="23"/>
      <c r="Y42" s="23"/>
      <c r="Z42" s="23"/>
      <c r="AA42" s="3"/>
      <c r="AB42" s="3"/>
    </row>
    <row r="43" spans="1:36" x14ac:dyDescent="0.25">
      <c r="A43" s="26" t="s">
        <v>86</v>
      </c>
      <c r="B43" s="23">
        <v>1.8</v>
      </c>
      <c r="C43" s="23">
        <v>6.3</v>
      </c>
      <c r="D43" s="23">
        <v>1</v>
      </c>
      <c r="E43" s="23">
        <v>7.0000000000000007E-2</v>
      </c>
      <c r="F43" s="23"/>
      <c r="G43" s="23">
        <v>1.3</v>
      </c>
      <c r="H43" s="23"/>
      <c r="I43" s="23">
        <v>5</v>
      </c>
      <c r="J43" s="23"/>
      <c r="K43" s="23">
        <f t="shared" ref="K43:K106" si="10">(C43-0.5)*D43*B43-(F43-0.5)*D43*0.53-(G43-0.5)*D43*0.48-H43*D43*0.23-I43*D43*0.25-J43*D43*0.15-(C43-0.5)*3.14*E43/2*E43/2</f>
        <v>9.0486903000000005</v>
      </c>
      <c r="L43" s="23">
        <f t="shared" ref="L43:L106" si="11">(C43-0.5)*D43*0.1</f>
        <v>0.57999999999999996</v>
      </c>
      <c r="M43" s="23">
        <f t="shared" ref="M43:M106" si="12">(C43-0.5)*D43*(E43+0.3)-(C43-0.5)*3.14*E43/2*E43/2</f>
        <v>2.1236902999999998</v>
      </c>
      <c r="N43" s="23"/>
      <c r="O43" s="23">
        <f t="shared" ref="O43:O106" si="13">K43-(C43-0.5)*D43*(0.1+E43+0.3)</f>
        <v>6.3226903000000005</v>
      </c>
      <c r="P43" s="23">
        <f t="shared" ref="P43:P106" si="14">K43</f>
        <v>9.0486903000000005</v>
      </c>
      <c r="Q43" s="23">
        <f t="shared" ref="Q43:Q106" si="15">2*(C43-0.5)*B43</f>
        <v>20.88</v>
      </c>
      <c r="R43" s="23">
        <v>3</v>
      </c>
      <c r="S43" s="23">
        <v>1</v>
      </c>
      <c r="T43" s="23"/>
      <c r="U43" s="23"/>
      <c r="V43" s="23"/>
      <c r="W43" s="23"/>
      <c r="X43" s="23"/>
      <c r="Y43" s="23"/>
      <c r="Z43" s="23"/>
      <c r="AA43" s="3"/>
      <c r="AB43" s="3"/>
    </row>
    <row r="44" spans="1:36" x14ac:dyDescent="0.25">
      <c r="A44" s="26" t="s">
        <v>87</v>
      </c>
      <c r="B44" s="23">
        <v>1.8</v>
      </c>
      <c r="C44" s="23">
        <v>13.6</v>
      </c>
      <c r="D44" s="23">
        <v>1</v>
      </c>
      <c r="E44" s="23">
        <v>7.0000000000000007E-2</v>
      </c>
      <c r="F44" s="23"/>
      <c r="G44" s="23">
        <v>8</v>
      </c>
      <c r="H44" s="23"/>
      <c r="I44" s="23">
        <v>5.6</v>
      </c>
      <c r="J44" s="23"/>
      <c r="K44" s="23">
        <f t="shared" si="10"/>
        <v>18.794610849999998</v>
      </c>
      <c r="L44" s="23">
        <f t="shared" si="11"/>
        <v>1.31</v>
      </c>
      <c r="M44" s="23">
        <f t="shared" si="12"/>
        <v>4.7966108499999995</v>
      </c>
      <c r="N44" s="23"/>
      <c r="O44" s="23">
        <f t="shared" si="13"/>
        <v>12.637610849999998</v>
      </c>
      <c r="P44" s="23">
        <f t="shared" si="14"/>
        <v>18.794610849999998</v>
      </c>
      <c r="Q44" s="23">
        <f t="shared" si="15"/>
        <v>47.16</v>
      </c>
      <c r="R44" s="23">
        <v>3</v>
      </c>
      <c r="S44" s="23">
        <v>1</v>
      </c>
      <c r="T44" s="23"/>
      <c r="U44" s="23"/>
      <c r="V44" s="23"/>
      <c r="W44" s="23"/>
      <c r="X44" s="23"/>
      <c r="Y44" s="23"/>
      <c r="Z44" s="23"/>
      <c r="AA44" s="3"/>
      <c r="AB44" s="3"/>
    </row>
    <row r="45" spans="1:36" x14ac:dyDescent="0.25">
      <c r="A45" s="26" t="s">
        <v>88</v>
      </c>
      <c r="B45" s="23">
        <v>1.8</v>
      </c>
      <c r="C45" s="23">
        <v>6.2</v>
      </c>
      <c r="D45" s="23">
        <v>1</v>
      </c>
      <c r="E45" s="23">
        <v>7.0000000000000007E-2</v>
      </c>
      <c r="F45" s="23"/>
      <c r="G45" s="23">
        <v>1.2</v>
      </c>
      <c r="H45" s="23"/>
      <c r="I45" s="23">
        <v>5</v>
      </c>
      <c r="J45" s="23"/>
      <c r="K45" s="23">
        <f t="shared" si="10"/>
        <v>8.9170749499999999</v>
      </c>
      <c r="L45" s="23">
        <f t="shared" si="11"/>
        <v>0.57000000000000006</v>
      </c>
      <c r="M45" s="23">
        <f t="shared" si="12"/>
        <v>2.0870749499999999</v>
      </c>
      <c r="N45" s="23"/>
      <c r="O45" s="23">
        <f t="shared" si="13"/>
        <v>6.2380749499999997</v>
      </c>
      <c r="P45" s="23">
        <f t="shared" si="14"/>
        <v>8.9170749499999999</v>
      </c>
      <c r="Q45" s="23">
        <f t="shared" si="15"/>
        <v>20.52</v>
      </c>
      <c r="R45" s="23">
        <v>3</v>
      </c>
      <c r="S45" s="23">
        <v>2</v>
      </c>
      <c r="T45" s="23"/>
      <c r="U45" s="23"/>
      <c r="V45" s="23"/>
      <c r="W45" s="23"/>
      <c r="X45" s="23"/>
      <c r="Y45" s="23"/>
      <c r="Z45" s="23"/>
      <c r="AA45" s="3"/>
      <c r="AB45" s="3"/>
    </row>
    <row r="46" spans="1:36" x14ac:dyDescent="0.25">
      <c r="A46" s="26" t="s">
        <v>89</v>
      </c>
      <c r="B46" s="23">
        <v>1.8</v>
      </c>
      <c r="C46" s="23">
        <v>13.6</v>
      </c>
      <c r="D46" s="23">
        <v>1</v>
      </c>
      <c r="E46" s="23">
        <v>7.0000000000000007E-2</v>
      </c>
      <c r="F46" s="23"/>
      <c r="G46" s="23">
        <v>8</v>
      </c>
      <c r="H46" s="23"/>
      <c r="I46" s="23">
        <v>5.6</v>
      </c>
      <c r="J46" s="23"/>
      <c r="K46" s="23">
        <f t="shared" si="10"/>
        <v>18.794610849999998</v>
      </c>
      <c r="L46" s="23">
        <f t="shared" si="11"/>
        <v>1.31</v>
      </c>
      <c r="M46" s="23">
        <f t="shared" si="12"/>
        <v>4.7966108499999995</v>
      </c>
      <c r="N46" s="23"/>
      <c r="O46" s="23">
        <f t="shared" si="13"/>
        <v>12.637610849999998</v>
      </c>
      <c r="P46" s="23">
        <f t="shared" si="14"/>
        <v>18.794610849999998</v>
      </c>
      <c r="Q46" s="23">
        <f t="shared" si="15"/>
        <v>47.16</v>
      </c>
      <c r="R46" s="23">
        <v>3</v>
      </c>
      <c r="S46" s="23">
        <v>1</v>
      </c>
      <c r="T46" s="23"/>
      <c r="U46" s="23"/>
      <c r="V46" s="23"/>
      <c r="W46" s="23"/>
      <c r="X46" s="23"/>
      <c r="Y46" s="23"/>
      <c r="Z46" s="23"/>
      <c r="AA46" s="3"/>
      <c r="AB46" s="3"/>
    </row>
    <row r="47" spans="1:36" x14ac:dyDescent="0.25">
      <c r="A47" s="26" t="s">
        <v>90</v>
      </c>
      <c r="B47" s="23">
        <v>1.8</v>
      </c>
      <c r="C47" s="23">
        <v>6.2</v>
      </c>
      <c r="D47" s="23">
        <v>1</v>
      </c>
      <c r="E47" s="23">
        <v>7.0000000000000007E-2</v>
      </c>
      <c r="F47" s="23"/>
      <c r="G47" s="23">
        <v>1.2</v>
      </c>
      <c r="H47" s="23"/>
      <c r="I47" s="23">
        <v>5</v>
      </c>
      <c r="J47" s="23"/>
      <c r="K47" s="23">
        <f t="shared" si="10"/>
        <v>8.9170749499999999</v>
      </c>
      <c r="L47" s="23">
        <f t="shared" si="11"/>
        <v>0.57000000000000006</v>
      </c>
      <c r="M47" s="23">
        <f t="shared" si="12"/>
        <v>2.0870749499999999</v>
      </c>
      <c r="N47" s="23"/>
      <c r="O47" s="23">
        <f t="shared" si="13"/>
        <v>6.2380749499999997</v>
      </c>
      <c r="P47" s="23">
        <f t="shared" si="14"/>
        <v>8.9170749499999999</v>
      </c>
      <c r="Q47" s="23">
        <f t="shared" si="15"/>
        <v>20.52</v>
      </c>
      <c r="R47" s="23">
        <v>3</v>
      </c>
      <c r="S47" s="23">
        <v>2</v>
      </c>
      <c r="T47" s="23"/>
      <c r="U47" s="23"/>
      <c r="V47" s="23"/>
      <c r="W47" s="23"/>
      <c r="X47" s="23"/>
      <c r="Y47" s="23"/>
      <c r="Z47" s="23"/>
      <c r="AA47" s="3"/>
    </row>
    <row r="48" spans="1:36" x14ac:dyDescent="0.25">
      <c r="A48" s="26" t="s">
        <v>91</v>
      </c>
      <c r="B48" s="23">
        <v>1.8</v>
      </c>
      <c r="C48" s="23">
        <v>14</v>
      </c>
      <c r="D48" s="23">
        <v>1</v>
      </c>
      <c r="E48" s="23">
        <v>7.0000000000000007E-2</v>
      </c>
      <c r="F48" s="23"/>
      <c r="G48" s="23">
        <v>8</v>
      </c>
      <c r="H48" s="23"/>
      <c r="I48" s="23">
        <v>6</v>
      </c>
      <c r="J48" s="23"/>
      <c r="K48" s="23">
        <f t="shared" si="10"/>
        <v>19.413072250000003</v>
      </c>
      <c r="L48" s="23">
        <f t="shared" si="11"/>
        <v>1.35</v>
      </c>
      <c r="M48" s="23">
        <f t="shared" si="12"/>
        <v>4.9430722500000002</v>
      </c>
      <c r="N48" s="23"/>
      <c r="O48" s="23">
        <f t="shared" si="13"/>
        <v>13.068072250000004</v>
      </c>
      <c r="P48" s="23">
        <f t="shared" si="14"/>
        <v>19.413072250000003</v>
      </c>
      <c r="Q48" s="23">
        <f t="shared" si="15"/>
        <v>48.6</v>
      </c>
      <c r="R48" s="23">
        <v>3</v>
      </c>
      <c r="S48" s="23">
        <v>2</v>
      </c>
      <c r="T48" s="23"/>
      <c r="U48" s="23"/>
      <c r="V48" s="23"/>
      <c r="W48" s="23"/>
      <c r="X48" s="23"/>
      <c r="Y48" s="23"/>
      <c r="Z48" s="23"/>
      <c r="AA48" s="3"/>
    </row>
    <row r="49" spans="1:29" x14ac:dyDescent="0.25">
      <c r="A49" s="26" t="s">
        <v>92</v>
      </c>
      <c r="B49" s="23">
        <v>1.8</v>
      </c>
      <c r="C49" s="23">
        <v>5.8</v>
      </c>
      <c r="D49" s="23">
        <v>1</v>
      </c>
      <c r="E49" s="23">
        <v>7.0000000000000007E-2</v>
      </c>
      <c r="F49" s="23"/>
      <c r="G49" s="23">
        <v>0.8</v>
      </c>
      <c r="H49" s="23"/>
      <c r="I49" s="23">
        <v>5</v>
      </c>
      <c r="J49" s="23"/>
      <c r="K49" s="23">
        <f t="shared" si="10"/>
        <v>8.3906135499999994</v>
      </c>
      <c r="L49" s="23">
        <f t="shared" si="11"/>
        <v>0.53</v>
      </c>
      <c r="M49" s="23">
        <f t="shared" si="12"/>
        <v>1.9406135499999999</v>
      </c>
      <c r="N49" s="23"/>
      <c r="O49" s="23">
        <f t="shared" si="13"/>
        <v>5.8996135499999998</v>
      </c>
      <c r="P49" s="23">
        <f t="shared" si="14"/>
        <v>8.3906135499999994</v>
      </c>
      <c r="Q49" s="23">
        <f t="shared" si="15"/>
        <v>19.079999999999998</v>
      </c>
      <c r="R49" s="23">
        <v>2</v>
      </c>
      <c r="S49" s="23">
        <v>1</v>
      </c>
      <c r="T49" s="23"/>
      <c r="U49" s="23"/>
      <c r="V49" s="23"/>
      <c r="W49" s="23"/>
      <c r="X49" s="23"/>
      <c r="Y49" s="23"/>
      <c r="Z49" s="23"/>
      <c r="AA49" s="3"/>
    </row>
    <row r="50" spans="1:29" x14ac:dyDescent="0.25">
      <c r="A50" s="26" t="s">
        <v>93</v>
      </c>
      <c r="B50" s="23">
        <v>1.8</v>
      </c>
      <c r="C50" s="23">
        <v>5.8</v>
      </c>
      <c r="D50" s="23">
        <v>1</v>
      </c>
      <c r="E50" s="23">
        <v>7.0000000000000007E-2</v>
      </c>
      <c r="F50" s="23"/>
      <c r="G50" s="23">
        <v>0.8</v>
      </c>
      <c r="H50" s="23"/>
      <c r="I50" s="23">
        <v>5</v>
      </c>
      <c r="J50" s="23"/>
      <c r="K50" s="23">
        <f t="shared" si="10"/>
        <v>8.3906135499999994</v>
      </c>
      <c r="L50" s="23">
        <f t="shared" si="11"/>
        <v>0.53</v>
      </c>
      <c r="M50" s="23">
        <f t="shared" si="12"/>
        <v>1.9406135499999999</v>
      </c>
      <c r="N50" s="23"/>
      <c r="O50" s="23">
        <f t="shared" si="13"/>
        <v>5.8996135499999998</v>
      </c>
      <c r="P50" s="23">
        <f t="shared" si="14"/>
        <v>8.3906135499999994</v>
      </c>
      <c r="Q50" s="23">
        <f t="shared" si="15"/>
        <v>19.079999999999998</v>
      </c>
      <c r="R50" s="23">
        <v>2</v>
      </c>
      <c r="S50" s="23"/>
      <c r="T50" s="23"/>
      <c r="U50" s="23"/>
      <c r="V50" s="23"/>
      <c r="W50" s="23"/>
      <c r="X50" s="23"/>
      <c r="Y50" s="23"/>
      <c r="Z50" s="23"/>
      <c r="AA50" s="3"/>
    </row>
    <row r="51" spans="1:29" x14ac:dyDescent="0.25">
      <c r="A51" s="26" t="s">
        <v>94</v>
      </c>
      <c r="B51" s="23">
        <v>1.8</v>
      </c>
      <c r="C51" s="23">
        <v>14</v>
      </c>
      <c r="D51" s="23">
        <v>1</v>
      </c>
      <c r="E51" s="23">
        <v>7.0000000000000007E-2</v>
      </c>
      <c r="F51" s="23"/>
      <c r="G51" s="23">
        <v>8</v>
      </c>
      <c r="H51" s="23"/>
      <c r="I51" s="23">
        <v>6</v>
      </c>
      <c r="J51" s="23"/>
      <c r="K51" s="23">
        <f t="shared" si="10"/>
        <v>19.413072250000003</v>
      </c>
      <c r="L51" s="23">
        <f t="shared" si="11"/>
        <v>1.35</v>
      </c>
      <c r="M51" s="23">
        <f t="shared" si="12"/>
        <v>4.9430722500000002</v>
      </c>
      <c r="N51" s="23"/>
      <c r="O51" s="23">
        <f t="shared" si="13"/>
        <v>13.068072250000004</v>
      </c>
      <c r="P51" s="23">
        <f t="shared" si="14"/>
        <v>19.413072250000003</v>
      </c>
      <c r="Q51" s="23">
        <f t="shared" si="15"/>
        <v>48.6</v>
      </c>
      <c r="R51" s="23">
        <v>3</v>
      </c>
      <c r="S51" s="23">
        <v>2</v>
      </c>
      <c r="T51" s="23"/>
      <c r="U51" s="23"/>
      <c r="V51" s="23"/>
      <c r="W51" s="23"/>
      <c r="X51" s="23"/>
      <c r="Y51" s="23"/>
      <c r="Z51" s="23"/>
      <c r="AA51" s="3"/>
    </row>
    <row r="52" spans="1:29" x14ac:dyDescent="0.25">
      <c r="A52" s="26" t="s">
        <v>95</v>
      </c>
      <c r="B52" s="23">
        <v>1.8</v>
      </c>
      <c r="C52" s="23">
        <v>5.8</v>
      </c>
      <c r="D52" s="23">
        <v>1</v>
      </c>
      <c r="E52" s="23">
        <v>7.0000000000000007E-2</v>
      </c>
      <c r="F52" s="23"/>
      <c r="G52" s="23">
        <v>0.8</v>
      </c>
      <c r="H52" s="23"/>
      <c r="I52" s="23">
        <v>5</v>
      </c>
      <c r="J52" s="23"/>
      <c r="K52" s="23">
        <f t="shared" si="10"/>
        <v>8.3906135499999994</v>
      </c>
      <c r="L52" s="23">
        <f t="shared" si="11"/>
        <v>0.53</v>
      </c>
      <c r="M52" s="23">
        <f t="shared" si="12"/>
        <v>1.9406135499999999</v>
      </c>
      <c r="N52" s="23"/>
      <c r="O52" s="23">
        <f t="shared" si="13"/>
        <v>5.8996135499999998</v>
      </c>
      <c r="P52" s="23">
        <f t="shared" si="14"/>
        <v>8.3906135499999994</v>
      </c>
      <c r="Q52" s="23">
        <f t="shared" si="15"/>
        <v>19.079999999999998</v>
      </c>
      <c r="R52" s="23">
        <v>2</v>
      </c>
      <c r="S52" s="23">
        <v>1</v>
      </c>
      <c r="T52" s="23"/>
      <c r="U52" s="23"/>
      <c r="V52" s="23"/>
      <c r="W52" s="23"/>
      <c r="X52" s="23"/>
      <c r="Y52" s="23"/>
      <c r="Z52" s="23"/>
      <c r="AA52" s="3"/>
    </row>
    <row r="53" spans="1:29" x14ac:dyDescent="0.25">
      <c r="A53" s="26" t="s">
        <v>96</v>
      </c>
      <c r="B53" s="23">
        <v>1.8</v>
      </c>
      <c r="C53" s="23">
        <v>14</v>
      </c>
      <c r="D53" s="23">
        <v>1</v>
      </c>
      <c r="E53" s="23">
        <v>7.0000000000000007E-2</v>
      </c>
      <c r="F53" s="23"/>
      <c r="G53" s="23">
        <v>8</v>
      </c>
      <c r="H53" s="23"/>
      <c r="I53" s="23">
        <v>6</v>
      </c>
      <c r="J53" s="23"/>
      <c r="K53" s="23">
        <f t="shared" si="10"/>
        <v>19.413072250000003</v>
      </c>
      <c r="L53" s="23">
        <f t="shared" si="11"/>
        <v>1.35</v>
      </c>
      <c r="M53" s="23">
        <f t="shared" si="12"/>
        <v>4.9430722500000002</v>
      </c>
      <c r="N53" s="23"/>
      <c r="O53" s="23">
        <f t="shared" si="13"/>
        <v>13.068072250000004</v>
      </c>
      <c r="P53" s="23">
        <f t="shared" si="14"/>
        <v>19.413072250000003</v>
      </c>
      <c r="Q53" s="23">
        <f t="shared" si="15"/>
        <v>48.6</v>
      </c>
      <c r="R53" s="23">
        <v>3</v>
      </c>
      <c r="S53" s="23">
        <v>2</v>
      </c>
      <c r="T53" s="23"/>
      <c r="U53" s="23"/>
      <c r="V53" s="23"/>
      <c r="W53" s="23"/>
      <c r="X53" s="23"/>
      <c r="Y53" s="23"/>
      <c r="Z53" s="23"/>
      <c r="AA53" s="3"/>
    </row>
    <row r="54" spans="1:29" x14ac:dyDescent="0.25">
      <c r="A54" s="26" t="s">
        <v>97</v>
      </c>
      <c r="B54" s="23">
        <v>1.8</v>
      </c>
      <c r="C54" s="23">
        <v>5.8</v>
      </c>
      <c r="D54" s="23">
        <v>1</v>
      </c>
      <c r="E54" s="23">
        <v>7.0000000000000007E-2</v>
      </c>
      <c r="F54" s="23"/>
      <c r="G54" s="23">
        <v>0.8</v>
      </c>
      <c r="H54" s="23"/>
      <c r="I54" s="23">
        <v>5</v>
      </c>
      <c r="J54" s="23"/>
      <c r="K54" s="23">
        <f t="shared" si="10"/>
        <v>8.3906135499999994</v>
      </c>
      <c r="L54" s="23">
        <f t="shared" si="11"/>
        <v>0.53</v>
      </c>
      <c r="M54" s="23">
        <f t="shared" si="12"/>
        <v>1.9406135499999999</v>
      </c>
      <c r="N54" s="23"/>
      <c r="O54" s="23">
        <f t="shared" si="13"/>
        <v>5.8996135499999998</v>
      </c>
      <c r="P54" s="23">
        <f t="shared" si="14"/>
        <v>8.3906135499999994</v>
      </c>
      <c r="Q54" s="23">
        <f t="shared" si="15"/>
        <v>19.079999999999998</v>
      </c>
      <c r="R54" s="23">
        <v>2</v>
      </c>
      <c r="S54" s="23"/>
      <c r="T54" s="23"/>
      <c r="U54" s="23"/>
      <c r="V54" s="23"/>
      <c r="W54" s="23"/>
      <c r="X54" s="23"/>
      <c r="Y54" s="23"/>
      <c r="Z54" s="23"/>
      <c r="AA54" s="3"/>
    </row>
    <row r="55" spans="1:29" x14ac:dyDescent="0.25">
      <c r="A55" s="26" t="s">
        <v>97</v>
      </c>
      <c r="B55" s="23">
        <v>1.8</v>
      </c>
      <c r="C55" s="23">
        <v>5.8</v>
      </c>
      <c r="D55" s="23">
        <v>1</v>
      </c>
      <c r="E55" s="23">
        <v>7.0000000000000007E-2</v>
      </c>
      <c r="F55" s="23"/>
      <c r="G55" s="23">
        <v>0.8</v>
      </c>
      <c r="H55" s="23"/>
      <c r="I55" s="23">
        <v>5</v>
      </c>
      <c r="J55" s="23"/>
      <c r="K55" s="23">
        <f t="shared" si="10"/>
        <v>8.3906135499999994</v>
      </c>
      <c r="L55" s="23">
        <f t="shared" si="11"/>
        <v>0.53</v>
      </c>
      <c r="M55" s="23">
        <f t="shared" si="12"/>
        <v>1.9406135499999999</v>
      </c>
      <c r="N55" s="23"/>
      <c r="O55" s="23">
        <f t="shared" si="13"/>
        <v>5.8996135499999998</v>
      </c>
      <c r="P55" s="23">
        <f t="shared" si="14"/>
        <v>8.3906135499999994</v>
      </c>
      <c r="Q55" s="23">
        <f t="shared" si="15"/>
        <v>19.079999999999998</v>
      </c>
      <c r="R55" s="23">
        <v>2</v>
      </c>
      <c r="S55" s="23"/>
      <c r="T55" s="23"/>
      <c r="U55" s="23"/>
      <c r="V55" s="23"/>
      <c r="W55" s="23"/>
      <c r="X55" s="23"/>
      <c r="Y55" s="23"/>
      <c r="Z55" s="23"/>
      <c r="AA55" s="3"/>
    </row>
    <row r="56" spans="1:29" x14ac:dyDescent="0.25">
      <c r="A56" s="26" t="s">
        <v>98</v>
      </c>
      <c r="B56" s="23">
        <v>1.8</v>
      </c>
      <c r="C56" s="23">
        <v>5.8</v>
      </c>
      <c r="D56" s="23">
        <v>1</v>
      </c>
      <c r="E56" s="23">
        <v>7.0000000000000007E-2</v>
      </c>
      <c r="F56" s="23"/>
      <c r="G56" s="23">
        <v>0.8</v>
      </c>
      <c r="H56" s="23"/>
      <c r="I56" s="23">
        <v>5</v>
      </c>
      <c r="J56" s="23"/>
      <c r="K56" s="23">
        <f t="shared" si="10"/>
        <v>8.3906135499999994</v>
      </c>
      <c r="L56" s="23">
        <f t="shared" si="11"/>
        <v>0.53</v>
      </c>
      <c r="M56" s="23">
        <f t="shared" si="12"/>
        <v>1.9406135499999999</v>
      </c>
      <c r="N56" s="23"/>
      <c r="O56" s="23">
        <f t="shared" si="13"/>
        <v>5.8996135499999998</v>
      </c>
      <c r="P56" s="23">
        <f t="shared" si="14"/>
        <v>8.3906135499999994</v>
      </c>
      <c r="Q56" s="23">
        <f t="shared" si="15"/>
        <v>19.079999999999998</v>
      </c>
      <c r="R56" s="23">
        <v>2</v>
      </c>
      <c r="S56" s="23"/>
      <c r="T56" s="23"/>
      <c r="U56" s="23"/>
      <c r="V56" s="23"/>
      <c r="W56" s="23"/>
      <c r="X56" s="23"/>
      <c r="Y56" s="23"/>
      <c r="Z56" s="23"/>
      <c r="AA56" s="3"/>
    </row>
    <row r="57" spans="1:29" x14ac:dyDescent="0.25">
      <c r="A57" s="26" t="s">
        <v>99</v>
      </c>
      <c r="B57" s="23">
        <v>1.8</v>
      </c>
      <c r="C57" s="23">
        <v>5.6</v>
      </c>
      <c r="D57" s="23">
        <v>1</v>
      </c>
      <c r="E57" s="23">
        <v>7.0000000000000007E-2</v>
      </c>
      <c r="F57" s="23"/>
      <c r="G57" s="23">
        <v>0.6</v>
      </c>
      <c r="H57" s="23"/>
      <c r="I57" s="23">
        <v>5</v>
      </c>
      <c r="J57" s="23"/>
      <c r="K57" s="23">
        <f t="shared" si="10"/>
        <v>8.12738285</v>
      </c>
      <c r="L57" s="23">
        <f t="shared" si="11"/>
        <v>0.51</v>
      </c>
      <c r="M57" s="23">
        <f t="shared" si="12"/>
        <v>1.8673828499999998</v>
      </c>
      <c r="N57" s="23"/>
      <c r="O57" s="23">
        <f t="shared" si="13"/>
        <v>5.7303828499999998</v>
      </c>
      <c r="P57" s="23">
        <f t="shared" si="14"/>
        <v>8.12738285</v>
      </c>
      <c r="Q57" s="23">
        <f t="shared" si="15"/>
        <v>18.36</v>
      </c>
      <c r="R57" s="23">
        <v>3</v>
      </c>
      <c r="S57" s="23"/>
      <c r="T57" s="23"/>
      <c r="U57" s="23"/>
      <c r="V57" s="23"/>
      <c r="W57" s="23"/>
      <c r="X57" s="23"/>
      <c r="Y57" s="23"/>
      <c r="Z57" s="23"/>
      <c r="AA57" s="3"/>
    </row>
    <row r="58" spans="1:29" x14ac:dyDescent="0.25">
      <c r="A58" s="26" t="s">
        <v>99</v>
      </c>
      <c r="B58" s="23">
        <v>1.8</v>
      </c>
      <c r="C58" s="23">
        <v>5.6</v>
      </c>
      <c r="D58" s="23">
        <v>1</v>
      </c>
      <c r="E58" s="23">
        <v>7.0000000000000007E-2</v>
      </c>
      <c r="F58" s="23"/>
      <c r="G58" s="23">
        <v>0.6</v>
      </c>
      <c r="H58" s="23"/>
      <c r="I58" s="23">
        <v>5</v>
      </c>
      <c r="J58" s="23"/>
      <c r="K58" s="23">
        <f t="shared" si="10"/>
        <v>8.12738285</v>
      </c>
      <c r="L58" s="23">
        <f t="shared" si="11"/>
        <v>0.51</v>
      </c>
      <c r="M58" s="23">
        <f t="shared" si="12"/>
        <v>1.8673828499999998</v>
      </c>
      <c r="N58" s="23"/>
      <c r="O58" s="23">
        <f t="shared" si="13"/>
        <v>5.7303828499999998</v>
      </c>
      <c r="P58" s="23">
        <f t="shared" si="14"/>
        <v>8.12738285</v>
      </c>
      <c r="Q58" s="23">
        <f t="shared" si="15"/>
        <v>18.36</v>
      </c>
      <c r="R58" s="23">
        <v>3</v>
      </c>
      <c r="S58" s="23"/>
      <c r="T58" s="23"/>
      <c r="U58" s="23"/>
      <c r="V58" s="23"/>
      <c r="W58" s="23"/>
      <c r="X58" s="23"/>
      <c r="Y58" s="23"/>
      <c r="Z58" s="23"/>
      <c r="AA58" s="3"/>
      <c r="AB58" s="2"/>
      <c r="AC58" s="2"/>
    </row>
    <row r="59" spans="1:29" x14ac:dyDescent="0.25">
      <c r="A59" s="26" t="s">
        <v>100</v>
      </c>
      <c r="B59" s="23">
        <v>1.8</v>
      </c>
      <c r="C59" s="23">
        <v>5.6</v>
      </c>
      <c r="D59" s="23">
        <v>1</v>
      </c>
      <c r="E59" s="23">
        <v>7.0000000000000007E-2</v>
      </c>
      <c r="F59" s="23"/>
      <c r="G59" s="23">
        <v>0.6</v>
      </c>
      <c r="H59" s="23"/>
      <c r="I59" s="23">
        <v>5</v>
      </c>
      <c r="J59" s="23"/>
      <c r="K59" s="23">
        <f t="shared" si="10"/>
        <v>8.12738285</v>
      </c>
      <c r="L59" s="23">
        <f t="shared" si="11"/>
        <v>0.51</v>
      </c>
      <c r="M59" s="23">
        <f t="shared" si="12"/>
        <v>1.8673828499999998</v>
      </c>
      <c r="N59" s="23"/>
      <c r="O59" s="23">
        <f t="shared" si="13"/>
        <v>5.7303828499999998</v>
      </c>
      <c r="P59" s="23">
        <f t="shared" si="14"/>
        <v>8.12738285</v>
      </c>
      <c r="Q59" s="23">
        <f t="shared" si="15"/>
        <v>18.36</v>
      </c>
      <c r="R59" s="23">
        <v>3</v>
      </c>
      <c r="S59" s="23"/>
      <c r="T59" s="23"/>
      <c r="U59" s="23"/>
      <c r="V59" s="23"/>
      <c r="W59" s="23"/>
      <c r="X59" s="23"/>
      <c r="Y59" s="23"/>
      <c r="Z59" s="23"/>
      <c r="AA59" s="3"/>
      <c r="AB59" s="2"/>
      <c r="AC59" s="2"/>
    </row>
    <row r="60" spans="1:29" x14ac:dyDescent="0.25">
      <c r="A60" s="26" t="s">
        <v>101</v>
      </c>
      <c r="B60" s="23">
        <v>1.8</v>
      </c>
      <c r="C60" s="23">
        <v>5.6</v>
      </c>
      <c r="D60" s="23">
        <v>1</v>
      </c>
      <c r="E60" s="23">
        <v>7.0000000000000007E-2</v>
      </c>
      <c r="F60" s="23"/>
      <c r="G60" s="23">
        <v>0.6</v>
      </c>
      <c r="H60" s="23"/>
      <c r="I60" s="23">
        <v>5</v>
      </c>
      <c r="J60" s="23"/>
      <c r="K60" s="23">
        <f t="shared" si="10"/>
        <v>8.12738285</v>
      </c>
      <c r="L60" s="23">
        <f t="shared" si="11"/>
        <v>0.51</v>
      </c>
      <c r="M60" s="23">
        <f t="shared" si="12"/>
        <v>1.8673828499999998</v>
      </c>
      <c r="N60" s="23"/>
      <c r="O60" s="23">
        <f t="shared" si="13"/>
        <v>5.7303828499999998</v>
      </c>
      <c r="P60" s="23">
        <f t="shared" si="14"/>
        <v>8.12738285</v>
      </c>
      <c r="Q60" s="23">
        <f t="shared" si="15"/>
        <v>18.36</v>
      </c>
      <c r="R60" s="23">
        <v>3</v>
      </c>
      <c r="S60" s="23"/>
      <c r="T60" s="23"/>
      <c r="U60" s="23"/>
      <c r="V60" s="23"/>
      <c r="W60" s="23"/>
      <c r="X60" s="23"/>
      <c r="Y60" s="23"/>
      <c r="Z60" s="23"/>
      <c r="AA60" s="3"/>
      <c r="AB60" s="2"/>
      <c r="AC60" s="2"/>
    </row>
    <row r="61" spans="1:29" x14ac:dyDescent="0.25">
      <c r="A61" s="26" t="s">
        <v>102</v>
      </c>
      <c r="B61" s="23">
        <v>1.8</v>
      </c>
      <c r="C61" s="23">
        <v>6.4</v>
      </c>
      <c r="D61" s="23">
        <v>1</v>
      </c>
      <c r="E61" s="23">
        <v>7.0000000000000007E-2</v>
      </c>
      <c r="F61" s="23"/>
      <c r="G61" s="23">
        <v>0.4</v>
      </c>
      <c r="H61" s="23"/>
      <c r="I61" s="23">
        <v>6</v>
      </c>
      <c r="J61" s="23"/>
      <c r="K61" s="23">
        <f t="shared" si="10"/>
        <v>9.4103056500000015</v>
      </c>
      <c r="L61" s="23">
        <f t="shared" si="11"/>
        <v>0.59000000000000008</v>
      </c>
      <c r="M61" s="23">
        <f t="shared" si="12"/>
        <v>2.1603056500000002</v>
      </c>
      <c r="N61" s="23"/>
      <c r="O61" s="23">
        <f t="shared" si="13"/>
        <v>6.6373056500000018</v>
      </c>
      <c r="P61" s="23">
        <f t="shared" si="14"/>
        <v>9.4103056500000015</v>
      </c>
      <c r="Q61" s="23">
        <f t="shared" si="15"/>
        <v>21.240000000000002</v>
      </c>
      <c r="R61" s="23">
        <v>3</v>
      </c>
      <c r="S61" s="23"/>
      <c r="T61" s="23"/>
      <c r="U61" s="23"/>
      <c r="V61" s="23"/>
      <c r="W61" s="23"/>
      <c r="X61" s="23"/>
      <c r="Y61" s="23"/>
      <c r="Z61" s="23"/>
      <c r="AA61" s="3"/>
      <c r="AB61" s="2"/>
      <c r="AC61" s="2"/>
    </row>
    <row r="62" spans="1:29" x14ac:dyDescent="0.25">
      <c r="A62" s="26" t="s">
        <v>103</v>
      </c>
      <c r="B62" s="23">
        <v>1.8</v>
      </c>
      <c r="C62" s="23">
        <v>10.9</v>
      </c>
      <c r="D62" s="23">
        <v>1</v>
      </c>
      <c r="E62" s="23">
        <v>7.0000000000000007E-2</v>
      </c>
      <c r="F62" s="23">
        <v>7.9</v>
      </c>
      <c r="G62" s="23"/>
      <c r="H62" s="23">
        <v>3</v>
      </c>
      <c r="I62" s="23"/>
      <c r="J62" s="23"/>
      <c r="K62" s="23">
        <f t="shared" si="10"/>
        <v>14.307996400000002</v>
      </c>
      <c r="L62" s="23">
        <f t="shared" si="11"/>
        <v>1.04</v>
      </c>
      <c r="M62" s="23">
        <f t="shared" si="12"/>
        <v>3.8079963999999999</v>
      </c>
      <c r="N62" s="23"/>
      <c r="O62" s="23">
        <f t="shared" si="13"/>
        <v>9.4199964000000023</v>
      </c>
      <c r="P62" s="23">
        <f t="shared" si="14"/>
        <v>14.307996400000002</v>
      </c>
      <c r="Q62" s="23">
        <f t="shared" si="15"/>
        <v>37.440000000000005</v>
      </c>
      <c r="R62" s="23">
        <v>3</v>
      </c>
      <c r="S62" s="23">
        <v>2</v>
      </c>
      <c r="T62" s="23"/>
      <c r="U62" s="23"/>
      <c r="V62" s="23"/>
      <c r="W62" s="23"/>
      <c r="X62" s="23"/>
      <c r="Y62" s="23"/>
      <c r="Z62" s="23"/>
      <c r="AA62" s="3"/>
      <c r="AB62" s="2"/>
      <c r="AC62" s="2"/>
    </row>
    <row r="63" spans="1:29" x14ac:dyDescent="0.25">
      <c r="A63" s="26" t="s">
        <v>104</v>
      </c>
      <c r="B63" s="23">
        <v>1.8</v>
      </c>
      <c r="C63" s="23">
        <v>10.9</v>
      </c>
      <c r="D63" s="23">
        <v>1</v>
      </c>
      <c r="E63" s="23">
        <v>7.0000000000000007E-2</v>
      </c>
      <c r="F63" s="23">
        <v>7.9</v>
      </c>
      <c r="G63" s="23"/>
      <c r="H63" s="23">
        <v>3</v>
      </c>
      <c r="I63" s="23"/>
      <c r="J63" s="23"/>
      <c r="K63" s="23">
        <f t="shared" si="10"/>
        <v>14.307996400000002</v>
      </c>
      <c r="L63" s="23">
        <f t="shared" si="11"/>
        <v>1.04</v>
      </c>
      <c r="M63" s="23">
        <f t="shared" si="12"/>
        <v>3.8079963999999999</v>
      </c>
      <c r="N63" s="23"/>
      <c r="O63" s="23">
        <f t="shared" si="13"/>
        <v>9.4199964000000023</v>
      </c>
      <c r="P63" s="23">
        <f t="shared" si="14"/>
        <v>14.307996400000002</v>
      </c>
      <c r="Q63" s="23">
        <f t="shared" si="15"/>
        <v>37.440000000000005</v>
      </c>
      <c r="R63" s="23">
        <v>3</v>
      </c>
      <c r="S63" s="23">
        <v>2</v>
      </c>
      <c r="T63" s="23"/>
      <c r="U63" s="23"/>
      <c r="V63" s="23"/>
      <c r="W63" s="23"/>
      <c r="X63" s="23"/>
      <c r="Y63" s="23"/>
      <c r="Z63" s="23"/>
      <c r="AA63" s="3"/>
      <c r="AB63" s="2"/>
      <c r="AC63" s="2"/>
    </row>
    <row r="64" spans="1:29" x14ac:dyDescent="0.25">
      <c r="A64" s="26" t="s">
        <v>105</v>
      </c>
      <c r="B64" s="23">
        <v>1.8</v>
      </c>
      <c r="C64" s="23">
        <v>10.9</v>
      </c>
      <c r="D64" s="23">
        <v>1</v>
      </c>
      <c r="E64" s="23">
        <v>7.0000000000000007E-2</v>
      </c>
      <c r="F64" s="23">
        <v>7.9</v>
      </c>
      <c r="G64" s="23"/>
      <c r="H64" s="23">
        <v>3</v>
      </c>
      <c r="I64" s="23"/>
      <c r="J64" s="23"/>
      <c r="K64" s="23">
        <f t="shared" si="10"/>
        <v>14.307996400000002</v>
      </c>
      <c r="L64" s="23">
        <f t="shared" si="11"/>
        <v>1.04</v>
      </c>
      <c r="M64" s="23">
        <f t="shared" si="12"/>
        <v>3.8079963999999999</v>
      </c>
      <c r="N64" s="23"/>
      <c r="O64" s="23">
        <f t="shared" si="13"/>
        <v>9.4199964000000023</v>
      </c>
      <c r="P64" s="23">
        <f t="shared" si="14"/>
        <v>14.307996400000002</v>
      </c>
      <c r="Q64" s="23">
        <f t="shared" si="15"/>
        <v>37.440000000000005</v>
      </c>
      <c r="R64" s="23">
        <v>2</v>
      </c>
      <c r="S64" s="23">
        <v>2</v>
      </c>
      <c r="T64" s="23"/>
      <c r="U64" s="23"/>
      <c r="V64" s="23"/>
      <c r="W64" s="23"/>
      <c r="X64" s="23"/>
      <c r="Y64" s="23"/>
      <c r="Z64" s="23"/>
      <c r="AA64" s="3"/>
      <c r="AB64" s="2"/>
      <c r="AC64" s="2"/>
    </row>
    <row r="65" spans="1:29" x14ac:dyDescent="0.25">
      <c r="A65" s="26" t="s">
        <v>106</v>
      </c>
      <c r="B65" s="23">
        <v>1.8</v>
      </c>
      <c r="C65" s="23">
        <v>10.9</v>
      </c>
      <c r="D65" s="23">
        <v>1</v>
      </c>
      <c r="E65" s="23">
        <v>7.0000000000000007E-2</v>
      </c>
      <c r="F65" s="23">
        <v>7.9</v>
      </c>
      <c r="G65" s="23"/>
      <c r="H65" s="23">
        <v>3</v>
      </c>
      <c r="I65" s="23"/>
      <c r="J65" s="23"/>
      <c r="K65" s="23">
        <f t="shared" si="10"/>
        <v>14.307996400000002</v>
      </c>
      <c r="L65" s="23">
        <f t="shared" si="11"/>
        <v>1.04</v>
      </c>
      <c r="M65" s="23">
        <f t="shared" si="12"/>
        <v>3.8079963999999999</v>
      </c>
      <c r="N65" s="23"/>
      <c r="O65" s="23">
        <f t="shared" si="13"/>
        <v>9.4199964000000023</v>
      </c>
      <c r="P65" s="23">
        <f t="shared" si="14"/>
        <v>14.307996400000002</v>
      </c>
      <c r="Q65" s="23">
        <f t="shared" si="15"/>
        <v>37.440000000000005</v>
      </c>
      <c r="R65" s="23">
        <v>2</v>
      </c>
      <c r="S65" s="23">
        <v>2</v>
      </c>
      <c r="T65" s="23"/>
      <c r="U65" s="23"/>
      <c r="V65" s="23"/>
      <c r="W65" s="23"/>
      <c r="X65" s="23"/>
      <c r="Y65" s="23"/>
      <c r="Z65" s="23"/>
      <c r="AA65" s="3"/>
      <c r="AB65" s="2"/>
      <c r="AC65" s="2"/>
    </row>
    <row r="66" spans="1:29" x14ac:dyDescent="0.25">
      <c r="A66" s="26" t="s">
        <v>107</v>
      </c>
      <c r="B66" s="23">
        <v>1.8</v>
      </c>
      <c r="C66" s="23">
        <v>8.1</v>
      </c>
      <c r="D66" s="23">
        <v>1</v>
      </c>
      <c r="E66" s="23">
        <v>7.0000000000000007E-2</v>
      </c>
      <c r="F66" s="23">
        <v>1</v>
      </c>
      <c r="G66" s="23"/>
      <c r="H66" s="23">
        <v>3</v>
      </c>
      <c r="I66" s="23"/>
      <c r="J66" s="23">
        <v>4.0999999999999996</v>
      </c>
      <c r="K66" s="23">
        <f t="shared" si="10"/>
        <v>12.320766599999999</v>
      </c>
      <c r="L66" s="23">
        <f t="shared" si="11"/>
        <v>0.76</v>
      </c>
      <c r="M66" s="23">
        <f t="shared" si="12"/>
        <v>2.7827666</v>
      </c>
      <c r="N66" s="23"/>
      <c r="O66" s="23">
        <f t="shared" si="13"/>
        <v>8.7487665999999997</v>
      </c>
      <c r="P66" s="23">
        <f t="shared" si="14"/>
        <v>12.320766599999999</v>
      </c>
      <c r="Q66" s="23">
        <f t="shared" si="15"/>
        <v>27.36</v>
      </c>
      <c r="R66" s="23">
        <v>2</v>
      </c>
      <c r="S66" s="23"/>
      <c r="T66" s="23"/>
      <c r="U66" s="23"/>
      <c r="V66" s="23"/>
      <c r="W66" s="23"/>
      <c r="X66" s="23"/>
      <c r="Y66" s="23"/>
      <c r="Z66" s="23"/>
      <c r="AA66" s="3"/>
      <c r="AB66" s="2"/>
      <c r="AC66" s="2"/>
    </row>
    <row r="67" spans="1:29" x14ac:dyDescent="0.25">
      <c r="A67" s="26" t="s">
        <v>108</v>
      </c>
      <c r="B67" s="23">
        <v>1.8</v>
      </c>
      <c r="C67" s="23">
        <v>11</v>
      </c>
      <c r="D67" s="23">
        <v>1</v>
      </c>
      <c r="E67" s="23">
        <v>7.0000000000000007E-2</v>
      </c>
      <c r="F67" s="23">
        <v>8</v>
      </c>
      <c r="G67" s="23"/>
      <c r="H67" s="23">
        <v>3</v>
      </c>
      <c r="I67" s="23"/>
      <c r="J67" s="23"/>
      <c r="K67" s="23">
        <f t="shared" si="10"/>
        <v>14.434611750000004</v>
      </c>
      <c r="L67" s="23">
        <f t="shared" si="11"/>
        <v>1.05</v>
      </c>
      <c r="M67" s="23">
        <f t="shared" si="12"/>
        <v>3.8446117499999999</v>
      </c>
      <c r="N67" s="23"/>
      <c r="O67" s="23">
        <f t="shared" si="13"/>
        <v>9.4996117500000032</v>
      </c>
      <c r="P67" s="23">
        <f t="shared" si="14"/>
        <v>14.434611750000004</v>
      </c>
      <c r="Q67" s="23">
        <f t="shared" si="15"/>
        <v>37.800000000000004</v>
      </c>
      <c r="R67" s="23">
        <v>2</v>
      </c>
      <c r="S67" s="23">
        <v>2</v>
      </c>
      <c r="T67" s="23"/>
      <c r="U67" s="23"/>
      <c r="V67" s="23"/>
      <c r="W67" s="23"/>
      <c r="X67" s="23"/>
      <c r="Y67" s="23"/>
      <c r="Z67" s="23"/>
      <c r="AA67" s="3"/>
      <c r="AB67" s="2"/>
      <c r="AC67" s="2"/>
    </row>
    <row r="68" spans="1:29" x14ac:dyDescent="0.25">
      <c r="A68" s="26" t="s">
        <v>109</v>
      </c>
      <c r="B68" s="23">
        <v>1.8</v>
      </c>
      <c r="C68" s="23">
        <v>11</v>
      </c>
      <c r="D68" s="23">
        <v>1</v>
      </c>
      <c r="E68" s="23">
        <v>7.0000000000000007E-2</v>
      </c>
      <c r="F68" s="23">
        <v>8</v>
      </c>
      <c r="G68" s="23"/>
      <c r="H68" s="23">
        <v>3</v>
      </c>
      <c r="I68" s="23"/>
      <c r="J68" s="23"/>
      <c r="K68" s="23">
        <f t="shared" si="10"/>
        <v>14.434611750000004</v>
      </c>
      <c r="L68" s="23">
        <f t="shared" si="11"/>
        <v>1.05</v>
      </c>
      <c r="M68" s="23">
        <f t="shared" si="12"/>
        <v>3.8446117499999999</v>
      </c>
      <c r="N68" s="23"/>
      <c r="O68" s="23">
        <f t="shared" si="13"/>
        <v>9.4996117500000032</v>
      </c>
      <c r="P68" s="23">
        <f t="shared" si="14"/>
        <v>14.434611750000004</v>
      </c>
      <c r="Q68" s="23">
        <f t="shared" si="15"/>
        <v>37.800000000000004</v>
      </c>
      <c r="R68" s="23">
        <v>2</v>
      </c>
      <c r="S68" s="23">
        <v>2</v>
      </c>
      <c r="T68" s="23"/>
      <c r="U68" s="23"/>
      <c r="V68" s="23"/>
      <c r="W68" s="23"/>
      <c r="X68" s="23"/>
      <c r="Y68" s="23"/>
      <c r="Z68" s="23"/>
      <c r="AA68" s="3"/>
      <c r="AB68" s="2"/>
      <c r="AC68" s="2"/>
    </row>
    <row r="69" spans="1:29" x14ac:dyDescent="0.25">
      <c r="A69" s="26" t="s">
        <v>110</v>
      </c>
      <c r="B69" s="23">
        <v>1.8</v>
      </c>
      <c r="C69" s="23">
        <v>11</v>
      </c>
      <c r="D69" s="23">
        <v>1</v>
      </c>
      <c r="E69" s="23">
        <v>7.0000000000000007E-2</v>
      </c>
      <c r="F69" s="23">
        <v>7</v>
      </c>
      <c r="G69" s="23"/>
      <c r="H69" s="23"/>
      <c r="I69" s="23">
        <v>4</v>
      </c>
      <c r="J69" s="23"/>
      <c r="K69" s="23">
        <f t="shared" si="10"/>
        <v>14.654611750000003</v>
      </c>
      <c r="L69" s="23">
        <f t="shared" si="11"/>
        <v>1.05</v>
      </c>
      <c r="M69" s="23">
        <f t="shared" si="12"/>
        <v>3.8446117499999999</v>
      </c>
      <c r="N69" s="23"/>
      <c r="O69" s="23">
        <f t="shared" si="13"/>
        <v>9.7196117500000021</v>
      </c>
      <c r="P69" s="23">
        <f t="shared" si="14"/>
        <v>14.654611750000003</v>
      </c>
      <c r="Q69" s="23">
        <f t="shared" si="15"/>
        <v>37.800000000000004</v>
      </c>
      <c r="R69" s="23">
        <v>3</v>
      </c>
      <c r="S69" s="23">
        <v>2</v>
      </c>
      <c r="T69" s="23"/>
      <c r="U69" s="23"/>
      <c r="V69" s="23"/>
      <c r="W69" s="23"/>
      <c r="X69" s="23"/>
      <c r="Y69" s="23"/>
      <c r="Z69" s="23"/>
      <c r="AA69" s="3"/>
      <c r="AB69" s="2"/>
      <c r="AC69" s="2"/>
    </row>
    <row r="70" spans="1:29" x14ac:dyDescent="0.25">
      <c r="A70" s="26" t="s">
        <v>111</v>
      </c>
      <c r="B70" s="23">
        <v>1.8</v>
      </c>
      <c r="C70" s="23">
        <v>11</v>
      </c>
      <c r="D70" s="23">
        <v>1</v>
      </c>
      <c r="E70" s="23">
        <v>7.0000000000000007E-2</v>
      </c>
      <c r="F70" s="23">
        <v>7</v>
      </c>
      <c r="G70" s="23"/>
      <c r="H70" s="23"/>
      <c r="I70" s="23">
        <v>4</v>
      </c>
      <c r="J70" s="23"/>
      <c r="K70" s="23">
        <f t="shared" si="10"/>
        <v>14.654611750000003</v>
      </c>
      <c r="L70" s="23">
        <f t="shared" si="11"/>
        <v>1.05</v>
      </c>
      <c r="M70" s="23">
        <f t="shared" si="12"/>
        <v>3.8446117499999999</v>
      </c>
      <c r="N70" s="23"/>
      <c r="O70" s="23">
        <f t="shared" si="13"/>
        <v>9.7196117500000021</v>
      </c>
      <c r="P70" s="23">
        <f t="shared" si="14"/>
        <v>14.654611750000003</v>
      </c>
      <c r="Q70" s="23">
        <f t="shared" si="15"/>
        <v>37.800000000000004</v>
      </c>
      <c r="R70" s="23">
        <v>3</v>
      </c>
      <c r="S70" s="23">
        <v>2</v>
      </c>
      <c r="T70" s="23"/>
      <c r="U70" s="23"/>
      <c r="V70" s="23"/>
      <c r="W70" s="23"/>
      <c r="X70" s="23"/>
      <c r="Y70" s="23"/>
      <c r="Z70" s="23"/>
      <c r="AA70" s="3"/>
      <c r="AB70" s="2"/>
      <c r="AC70" s="2"/>
    </row>
    <row r="71" spans="1:29" x14ac:dyDescent="0.25">
      <c r="A71" s="26" t="s">
        <v>112</v>
      </c>
      <c r="B71" s="23">
        <v>1.8</v>
      </c>
      <c r="C71" s="23">
        <v>6.2</v>
      </c>
      <c r="D71" s="23">
        <v>1</v>
      </c>
      <c r="E71" s="23">
        <v>7.0000000000000007E-2</v>
      </c>
      <c r="F71" s="23">
        <v>2.2000000000000002</v>
      </c>
      <c r="G71" s="23"/>
      <c r="H71" s="23"/>
      <c r="I71" s="23">
        <v>4</v>
      </c>
      <c r="J71" s="23"/>
      <c r="K71" s="23">
        <f t="shared" si="10"/>
        <v>8.5770749500000001</v>
      </c>
      <c r="L71" s="23">
        <f t="shared" si="11"/>
        <v>0.57000000000000006</v>
      </c>
      <c r="M71" s="23">
        <f t="shared" si="12"/>
        <v>2.0870749499999999</v>
      </c>
      <c r="N71" s="23"/>
      <c r="O71" s="23">
        <f t="shared" si="13"/>
        <v>5.8980749499999998</v>
      </c>
      <c r="P71" s="23">
        <f t="shared" si="14"/>
        <v>8.5770749500000001</v>
      </c>
      <c r="Q71" s="23">
        <f t="shared" si="15"/>
        <v>20.52</v>
      </c>
      <c r="R71" s="23">
        <v>3</v>
      </c>
      <c r="S71" s="23">
        <v>1</v>
      </c>
      <c r="T71" s="23"/>
      <c r="U71" s="23"/>
      <c r="V71" s="23"/>
      <c r="W71" s="23"/>
      <c r="X71" s="23"/>
      <c r="Y71" s="23"/>
      <c r="Z71" s="23"/>
      <c r="AA71" s="3"/>
      <c r="AB71" s="2"/>
      <c r="AC71" s="2"/>
    </row>
    <row r="72" spans="1:29" x14ac:dyDescent="0.25">
      <c r="A72" s="26" t="s">
        <v>113</v>
      </c>
      <c r="B72" s="23">
        <v>1.8</v>
      </c>
      <c r="C72" s="23">
        <v>9.9</v>
      </c>
      <c r="D72" s="23">
        <v>1</v>
      </c>
      <c r="E72" s="23">
        <v>7.0000000000000007E-2</v>
      </c>
      <c r="F72" s="23">
        <v>5.9</v>
      </c>
      <c r="G72" s="23"/>
      <c r="H72" s="23"/>
      <c r="I72" s="23">
        <v>4</v>
      </c>
      <c r="J72" s="23"/>
      <c r="K72" s="23">
        <f t="shared" si="10"/>
        <v>13.261842900000001</v>
      </c>
      <c r="L72" s="23">
        <f t="shared" si="11"/>
        <v>0.94000000000000006</v>
      </c>
      <c r="M72" s="23">
        <f t="shared" si="12"/>
        <v>3.4418429000000001</v>
      </c>
      <c r="N72" s="23"/>
      <c r="O72" s="23">
        <f t="shared" si="13"/>
        <v>8.8438429000000021</v>
      </c>
      <c r="P72" s="23">
        <f t="shared" si="14"/>
        <v>13.261842900000001</v>
      </c>
      <c r="Q72" s="23">
        <f t="shared" si="15"/>
        <v>33.840000000000003</v>
      </c>
      <c r="R72" s="23">
        <v>3</v>
      </c>
      <c r="S72" s="23">
        <v>1</v>
      </c>
      <c r="T72" s="23"/>
      <c r="U72" s="23"/>
      <c r="V72" s="23"/>
      <c r="W72" s="23"/>
      <c r="X72" s="23"/>
      <c r="Y72" s="23"/>
      <c r="Z72" s="23"/>
      <c r="AA72" s="3"/>
      <c r="AB72" s="2"/>
      <c r="AC72" s="2"/>
    </row>
    <row r="73" spans="1:29" x14ac:dyDescent="0.25">
      <c r="A73" s="26" t="s">
        <v>114</v>
      </c>
      <c r="B73" s="23">
        <v>1.8</v>
      </c>
      <c r="C73" s="23">
        <v>6.5</v>
      </c>
      <c r="D73" s="23">
        <v>1</v>
      </c>
      <c r="E73" s="23">
        <v>7.0000000000000007E-2</v>
      </c>
      <c r="F73" s="23">
        <v>2.5</v>
      </c>
      <c r="G73" s="23"/>
      <c r="H73" s="23"/>
      <c r="I73" s="23">
        <v>4</v>
      </c>
      <c r="J73" s="23"/>
      <c r="K73" s="23">
        <f t="shared" si="10"/>
        <v>8.9569210000000012</v>
      </c>
      <c r="L73" s="23">
        <f t="shared" si="11"/>
        <v>0.60000000000000009</v>
      </c>
      <c r="M73" s="23">
        <f t="shared" si="12"/>
        <v>2.1969209999999997</v>
      </c>
      <c r="N73" s="23"/>
      <c r="O73" s="23">
        <f t="shared" si="13"/>
        <v>6.136921000000001</v>
      </c>
      <c r="P73" s="23">
        <f t="shared" si="14"/>
        <v>8.9569210000000012</v>
      </c>
      <c r="Q73" s="23">
        <f t="shared" si="15"/>
        <v>21.6</v>
      </c>
      <c r="R73" s="23">
        <v>2</v>
      </c>
      <c r="S73" s="23">
        <v>1</v>
      </c>
      <c r="T73" s="23"/>
      <c r="U73" s="23"/>
      <c r="V73" s="23"/>
      <c r="W73" s="23"/>
      <c r="X73" s="23"/>
      <c r="Y73" s="23"/>
      <c r="Z73" s="23"/>
      <c r="AA73" s="3"/>
      <c r="AB73" s="2"/>
      <c r="AC73" s="2"/>
    </row>
    <row r="74" spans="1:29" x14ac:dyDescent="0.25">
      <c r="A74" s="26" t="s">
        <v>115</v>
      </c>
      <c r="B74" s="23">
        <v>1.8</v>
      </c>
      <c r="C74" s="23">
        <v>6.9</v>
      </c>
      <c r="D74" s="23">
        <v>1</v>
      </c>
      <c r="E74" s="23">
        <v>7.0000000000000007E-2</v>
      </c>
      <c r="F74" s="23">
        <v>2.9</v>
      </c>
      <c r="G74" s="23"/>
      <c r="H74" s="23"/>
      <c r="I74" s="23">
        <v>4</v>
      </c>
      <c r="J74" s="23"/>
      <c r="K74" s="23">
        <f t="shared" si="10"/>
        <v>9.4633824000000022</v>
      </c>
      <c r="L74" s="23">
        <f t="shared" si="11"/>
        <v>0.64000000000000012</v>
      </c>
      <c r="M74" s="23">
        <f t="shared" si="12"/>
        <v>2.3433823999999999</v>
      </c>
      <c r="N74" s="23"/>
      <c r="O74" s="23">
        <f t="shared" si="13"/>
        <v>6.4553824000000022</v>
      </c>
      <c r="P74" s="23">
        <f t="shared" si="14"/>
        <v>9.4633824000000022</v>
      </c>
      <c r="Q74" s="23">
        <f t="shared" si="15"/>
        <v>23.040000000000003</v>
      </c>
      <c r="R74" s="23">
        <v>3</v>
      </c>
      <c r="S74" s="23">
        <v>1</v>
      </c>
      <c r="T74" s="23"/>
      <c r="U74" s="23"/>
      <c r="V74" s="23"/>
      <c r="W74" s="23"/>
      <c r="X74" s="23"/>
      <c r="Y74" s="23"/>
      <c r="Z74" s="23"/>
      <c r="AA74" s="3"/>
      <c r="AB74" s="2"/>
      <c r="AC74" s="2"/>
    </row>
    <row r="75" spans="1:29" x14ac:dyDescent="0.25">
      <c r="A75" s="26" t="s">
        <v>116</v>
      </c>
      <c r="B75" s="23">
        <v>1.8</v>
      </c>
      <c r="C75" s="23">
        <v>6.8</v>
      </c>
      <c r="D75" s="23">
        <v>1</v>
      </c>
      <c r="E75" s="23">
        <v>7.0000000000000007E-2</v>
      </c>
      <c r="F75" s="23">
        <v>2.8</v>
      </c>
      <c r="G75" s="23"/>
      <c r="H75" s="23"/>
      <c r="I75" s="23">
        <v>4</v>
      </c>
      <c r="J75" s="23"/>
      <c r="K75" s="23">
        <f t="shared" si="10"/>
        <v>9.3367670500000006</v>
      </c>
      <c r="L75" s="23">
        <f t="shared" si="11"/>
        <v>0.63</v>
      </c>
      <c r="M75" s="23">
        <f t="shared" si="12"/>
        <v>2.3067670499999999</v>
      </c>
      <c r="N75" s="23"/>
      <c r="O75" s="23">
        <f t="shared" si="13"/>
        <v>6.3757670500000003</v>
      </c>
      <c r="P75" s="23">
        <f t="shared" si="14"/>
        <v>9.3367670500000006</v>
      </c>
      <c r="Q75" s="23">
        <f t="shared" si="15"/>
        <v>22.68</v>
      </c>
      <c r="R75" s="23">
        <v>3</v>
      </c>
      <c r="S75" s="23">
        <v>1</v>
      </c>
      <c r="T75" s="23"/>
      <c r="U75" s="23"/>
      <c r="V75" s="23"/>
      <c r="W75" s="23"/>
      <c r="X75" s="23"/>
      <c r="Y75" s="23"/>
      <c r="Z75" s="23"/>
      <c r="AA75" s="3"/>
      <c r="AB75" s="2"/>
      <c r="AC75" s="2"/>
    </row>
    <row r="76" spans="1:29" x14ac:dyDescent="0.25">
      <c r="A76" s="26" t="s">
        <v>117</v>
      </c>
      <c r="B76" s="23">
        <v>1.8</v>
      </c>
      <c r="C76" s="23">
        <v>10.1</v>
      </c>
      <c r="D76" s="23">
        <v>1</v>
      </c>
      <c r="E76" s="23">
        <v>7.0000000000000007E-2</v>
      </c>
      <c r="F76" s="23">
        <v>6.1</v>
      </c>
      <c r="G76" s="23"/>
      <c r="H76" s="23"/>
      <c r="I76" s="23">
        <v>4</v>
      </c>
      <c r="J76" s="23"/>
      <c r="K76" s="23">
        <f t="shared" si="10"/>
        <v>13.515073600000001</v>
      </c>
      <c r="L76" s="23">
        <f t="shared" si="11"/>
        <v>0.96</v>
      </c>
      <c r="M76" s="23">
        <f t="shared" si="12"/>
        <v>3.5150736</v>
      </c>
      <c r="N76" s="23"/>
      <c r="O76" s="23">
        <f t="shared" si="13"/>
        <v>9.0030736000000005</v>
      </c>
      <c r="P76" s="23">
        <f t="shared" si="14"/>
        <v>13.515073600000001</v>
      </c>
      <c r="Q76" s="23">
        <f t="shared" si="15"/>
        <v>34.56</v>
      </c>
      <c r="R76" s="23">
        <v>2</v>
      </c>
      <c r="S76" s="23">
        <v>1</v>
      </c>
      <c r="T76" s="23"/>
      <c r="U76" s="23"/>
      <c r="V76" s="23"/>
      <c r="W76" s="23"/>
      <c r="X76" s="23"/>
      <c r="Y76" s="23"/>
      <c r="Z76" s="23"/>
      <c r="AA76" s="3"/>
      <c r="AB76" s="2"/>
      <c r="AC76" s="2"/>
    </row>
    <row r="77" spans="1:29" x14ac:dyDescent="0.25">
      <c r="A77" s="26" t="s">
        <v>118</v>
      </c>
      <c r="B77" s="23">
        <v>1.8</v>
      </c>
      <c r="C77" s="23">
        <v>6.6</v>
      </c>
      <c r="D77" s="23">
        <v>1</v>
      </c>
      <c r="E77" s="23">
        <v>7.0000000000000007E-2</v>
      </c>
      <c r="F77" s="23">
        <v>2.6</v>
      </c>
      <c r="G77" s="23"/>
      <c r="H77" s="23"/>
      <c r="I77" s="23">
        <v>4</v>
      </c>
      <c r="J77" s="23"/>
      <c r="K77" s="23">
        <f t="shared" si="10"/>
        <v>9.083536350000001</v>
      </c>
      <c r="L77" s="23">
        <f t="shared" si="11"/>
        <v>0.61</v>
      </c>
      <c r="M77" s="23">
        <f t="shared" si="12"/>
        <v>2.2335363499999996</v>
      </c>
      <c r="N77" s="23"/>
      <c r="O77" s="23">
        <f t="shared" si="13"/>
        <v>6.2165363500000019</v>
      </c>
      <c r="P77" s="23">
        <f t="shared" si="14"/>
        <v>9.083536350000001</v>
      </c>
      <c r="Q77" s="23">
        <f t="shared" si="15"/>
        <v>21.96</v>
      </c>
      <c r="R77" s="23">
        <v>3</v>
      </c>
      <c r="S77" s="23">
        <v>1</v>
      </c>
      <c r="T77" s="23"/>
      <c r="U77" s="23"/>
      <c r="V77" s="23"/>
      <c r="W77" s="23"/>
      <c r="X77" s="23"/>
      <c r="Y77" s="23"/>
      <c r="Z77" s="23"/>
      <c r="AA77" s="3"/>
      <c r="AB77" s="2"/>
      <c r="AC77" s="2"/>
    </row>
    <row r="78" spans="1:29" x14ac:dyDescent="0.25">
      <c r="A78" s="26" t="s">
        <v>119</v>
      </c>
      <c r="B78" s="23">
        <v>1.8</v>
      </c>
      <c r="C78" s="23">
        <v>10</v>
      </c>
      <c r="D78" s="23">
        <v>1</v>
      </c>
      <c r="E78" s="23">
        <v>7.0000000000000007E-2</v>
      </c>
      <c r="F78" s="23">
        <v>6</v>
      </c>
      <c r="G78" s="23"/>
      <c r="H78" s="23"/>
      <c r="I78" s="23">
        <v>4</v>
      </c>
      <c r="J78" s="23"/>
      <c r="K78" s="23">
        <f t="shared" si="10"/>
        <v>13.388458250000003</v>
      </c>
      <c r="L78" s="23">
        <f t="shared" si="11"/>
        <v>0.95000000000000007</v>
      </c>
      <c r="M78" s="23">
        <f t="shared" si="12"/>
        <v>3.4784582500000001</v>
      </c>
      <c r="N78" s="23"/>
      <c r="O78" s="23">
        <f t="shared" si="13"/>
        <v>8.923458250000003</v>
      </c>
      <c r="P78" s="23">
        <f t="shared" si="14"/>
        <v>13.388458250000003</v>
      </c>
      <c r="Q78" s="23">
        <f t="shared" si="15"/>
        <v>34.200000000000003</v>
      </c>
      <c r="R78" s="23">
        <v>2</v>
      </c>
      <c r="S78" s="23">
        <v>1</v>
      </c>
      <c r="T78" s="23"/>
      <c r="U78" s="23"/>
      <c r="V78" s="23"/>
      <c r="W78" s="23"/>
      <c r="X78" s="23"/>
      <c r="Y78" s="23"/>
      <c r="Z78" s="23"/>
      <c r="AA78" s="3"/>
      <c r="AB78" s="2"/>
      <c r="AC78" s="2"/>
    </row>
    <row r="79" spans="1:29" x14ac:dyDescent="0.25">
      <c r="A79" s="26" t="s">
        <v>120</v>
      </c>
      <c r="B79" s="23">
        <v>1.8</v>
      </c>
      <c r="C79" s="23">
        <v>10</v>
      </c>
      <c r="D79" s="23">
        <v>1</v>
      </c>
      <c r="E79" s="23">
        <v>7.0000000000000007E-2</v>
      </c>
      <c r="F79" s="23">
        <v>6</v>
      </c>
      <c r="G79" s="23"/>
      <c r="H79" s="23"/>
      <c r="I79" s="23">
        <v>4</v>
      </c>
      <c r="J79" s="23"/>
      <c r="K79" s="23">
        <f t="shared" si="10"/>
        <v>13.388458250000003</v>
      </c>
      <c r="L79" s="23">
        <f t="shared" si="11"/>
        <v>0.95000000000000007</v>
      </c>
      <c r="M79" s="23">
        <f t="shared" si="12"/>
        <v>3.4784582500000001</v>
      </c>
      <c r="N79" s="23"/>
      <c r="O79" s="23">
        <f t="shared" si="13"/>
        <v>8.923458250000003</v>
      </c>
      <c r="P79" s="23">
        <f t="shared" si="14"/>
        <v>13.388458250000003</v>
      </c>
      <c r="Q79" s="23">
        <f t="shared" si="15"/>
        <v>34.200000000000003</v>
      </c>
      <c r="R79" s="23">
        <v>2</v>
      </c>
      <c r="S79" s="23">
        <v>1</v>
      </c>
      <c r="T79" s="23"/>
      <c r="U79" s="23"/>
      <c r="V79" s="23"/>
      <c r="W79" s="23"/>
      <c r="X79" s="23"/>
      <c r="Y79" s="23"/>
      <c r="Z79" s="23"/>
      <c r="AA79" s="3"/>
      <c r="AB79" s="2"/>
      <c r="AC79" s="2"/>
    </row>
    <row r="80" spans="1:29" x14ac:dyDescent="0.25">
      <c r="A80" s="26" t="s">
        <v>121</v>
      </c>
      <c r="B80" s="23">
        <v>1.8</v>
      </c>
      <c r="C80" s="23">
        <v>6.2</v>
      </c>
      <c r="D80" s="23">
        <v>1</v>
      </c>
      <c r="E80" s="23">
        <v>7.0000000000000007E-2</v>
      </c>
      <c r="F80" s="23">
        <v>2.2000000000000002</v>
      </c>
      <c r="G80" s="23"/>
      <c r="H80" s="23"/>
      <c r="I80" s="23">
        <v>4</v>
      </c>
      <c r="J80" s="23"/>
      <c r="K80" s="23">
        <f t="shared" si="10"/>
        <v>8.5770749500000001</v>
      </c>
      <c r="L80" s="23">
        <f t="shared" si="11"/>
        <v>0.57000000000000006</v>
      </c>
      <c r="M80" s="23">
        <f t="shared" si="12"/>
        <v>2.0870749499999999</v>
      </c>
      <c r="N80" s="23"/>
      <c r="O80" s="23">
        <f t="shared" si="13"/>
        <v>5.8980749499999998</v>
      </c>
      <c r="P80" s="23">
        <f t="shared" si="14"/>
        <v>8.5770749500000001</v>
      </c>
      <c r="Q80" s="23">
        <f t="shared" si="15"/>
        <v>20.52</v>
      </c>
      <c r="R80" s="23">
        <v>3</v>
      </c>
      <c r="S80" s="23">
        <v>1</v>
      </c>
      <c r="T80" s="23"/>
      <c r="U80" s="23"/>
      <c r="V80" s="23"/>
      <c r="W80" s="23"/>
      <c r="X80" s="23"/>
      <c r="Y80" s="23"/>
      <c r="Z80" s="23"/>
      <c r="AA80" s="3"/>
      <c r="AB80" s="2"/>
      <c r="AC80" s="2"/>
    </row>
    <row r="81" spans="1:29" x14ac:dyDescent="0.25">
      <c r="A81" s="26" t="s">
        <v>123</v>
      </c>
      <c r="B81" s="23">
        <v>1.7</v>
      </c>
      <c r="C81" s="23">
        <v>4.7</v>
      </c>
      <c r="D81" s="23">
        <v>1</v>
      </c>
      <c r="E81" s="23">
        <v>7.0000000000000007E-2</v>
      </c>
      <c r="F81" s="23">
        <v>1.7</v>
      </c>
      <c r="G81" s="23"/>
      <c r="H81" s="23">
        <v>3</v>
      </c>
      <c r="I81" s="23"/>
      <c r="J81" s="23"/>
      <c r="K81" s="23">
        <f t="shared" si="10"/>
        <v>6.0378446999999991</v>
      </c>
      <c r="L81" s="23">
        <f t="shared" si="11"/>
        <v>0.42000000000000004</v>
      </c>
      <c r="M81" s="23">
        <f t="shared" si="12"/>
        <v>1.5378447</v>
      </c>
      <c r="N81" s="23"/>
      <c r="O81" s="23">
        <f t="shared" si="13"/>
        <v>4.0638446999999989</v>
      </c>
      <c r="P81" s="23">
        <f t="shared" si="14"/>
        <v>6.0378446999999991</v>
      </c>
      <c r="Q81" s="23">
        <f t="shared" si="15"/>
        <v>14.28</v>
      </c>
      <c r="R81" s="23">
        <v>2</v>
      </c>
      <c r="S81" s="23"/>
      <c r="T81" s="23"/>
      <c r="U81" s="23"/>
      <c r="V81" s="23"/>
      <c r="W81" s="23"/>
      <c r="X81" s="23"/>
      <c r="Y81" s="23"/>
      <c r="Z81" s="23"/>
      <c r="AA81" s="3"/>
      <c r="AB81" s="2"/>
      <c r="AC81" s="2"/>
    </row>
    <row r="82" spans="1:29" x14ac:dyDescent="0.25">
      <c r="A82" s="26" t="s">
        <v>124</v>
      </c>
      <c r="B82" s="23">
        <v>1.7</v>
      </c>
      <c r="C82" s="23">
        <v>4.5</v>
      </c>
      <c r="D82" s="23">
        <v>1</v>
      </c>
      <c r="E82" s="23">
        <v>7.0000000000000007E-2</v>
      </c>
      <c r="F82" s="23">
        <v>1.5</v>
      </c>
      <c r="G82" s="23"/>
      <c r="H82" s="23">
        <v>3</v>
      </c>
      <c r="I82" s="23"/>
      <c r="J82" s="23"/>
      <c r="K82" s="23">
        <f t="shared" si="10"/>
        <v>5.8046139999999991</v>
      </c>
      <c r="L82" s="23">
        <f t="shared" si="11"/>
        <v>0.4</v>
      </c>
      <c r="M82" s="23">
        <f t="shared" si="12"/>
        <v>1.4646140000000001</v>
      </c>
      <c r="N82" s="23"/>
      <c r="O82" s="23">
        <f t="shared" si="13"/>
        <v>3.9246139999999992</v>
      </c>
      <c r="P82" s="23">
        <f t="shared" si="14"/>
        <v>5.8046139999999991</v>
      </c>
      <c r="Q82" s="23">
        <f t="shared" si="15"/>
        <v>13.6</v>
      </c>
      <c r="R82" s="23">
        <v>2</v>
      </c>
      <c r="S82" s="23"/>
      <c r="T82" s="23"/>
      <c r="U82" s="23"/>
      <c r="V82" s="23"/>
      <c r="W82" s="23"/>
      <c r="X82" s="23"/>
      <c r="Y82" s="23"/>
      <c r="Z82" s="23"/>
      <c r="AA82" s="3"/>
      <c r="AB82" s="2"/>
      <c r="AC82" s="2"/>
    </row>
    <row r="83" spans="1:29" x14ac:dyDescent="0.25">
      <c r="A83" s="26" t="s">
        <v>125</v>
      </c>
      <c r="B83" s="23">
        <v>1.7</v>
      </c>
      <c r="C83" s="23">
        <v>4.5</v>
      </c>
      <c r="D83" s="23">
        <v>1</v>
      </c>
      <c r="E83" s="23">
        <v>7.0000000000000007E-2</v>
      </c>
      <c r="F83" s="23">
        <v>1.5</v>
      </c>
      <c r="G83" s="23"/>
      <c r="H83" s="23">
        <v>3</v>
      </c>
      <c r="I83" s="23"/>
      <c r="J83" s="23"/>
      <c r="K83" s="23">
        <f t="shared" si="10"/>
        <v>5.8046139999999991</v>
      </c>
      <c r="L83" s="23">
        <f t="shared" si="11"/>
        <v>0.4</v>
      </c>
      <c r="M83" s="23">
        <f t="shared" si="12"/>
        <v>1.4646140000000001</v>
      </c>
      <c r="N83" s="23"/>
      <c r="O83" s="23">
        <f t="shared" si="13"/>
        <v>3.9246139999999992</v>
      </c>
      <c r="P83" s="23">
        <f t="shared" si="14"/>
        <v>5.8046139999999991</v>
      </c>
      <c r="Q83" s="23">
        <f t="shared" si="15"/>
        <v>13.6</v>
      </c>
      <c r="R83" s="23">
        <v>2</v>
      </c>
      <c r="S83" s="23"/>
      <c r="T83" s="23"/>
      <c r="U83" s="23"/>
      <c r="V83" s="23"/>
      <c r="W83" s="23"/>
      <c r="X83" s="23"/>
      <c r="Y83" s="23"/>
      <c r="Z83" s="23"/>
      <c r="AA83" s="3"/>
      <c r="AB83" s="2"/>
      <c r="AC83" s="2"/>
    </row>
    <row r="84" spans="1:29" x14ac:dyDescent="0.25">
      <c r="A84" s="26" t="s">
        <v>126</v>
      </c>
      <c r="B84" s="23">
        <v>1.7</v>
      </c>
      <c r="C84" s="23">
        <v>4.5</v>
      </c>
      <c r="D84" s="23">
        <v>1</v>
      </c>
      <c r="E84" s="23">
        <v>7.0000000000000007E-2</v>
      </c>
      <c r="F84" s="23">
        <v>1.5</v>
      </c>
      <c r="G84" s="23"/>
      <c r="H84" s="23">
        <v>3</v>
      </c>
      <c r="I84" s="23"/>
      <c r="J84" s="23"/>
      <c r="K84" s="23">
        <f t="shared" si="10"/>
        <v>5.8046139999999991</v>
      </c>
      <c r="L84" s="23">
        <f t="shared" si="11"/>
        <v>0.4</v>
      </c>
      <c r="M84" s="23">
        <f t="shared" si="12"/>
        <v>1.4646140000000001</v>
      </c>
      <c r="N84" s="23"/>
      <c r="O84" s="23">
        <f t="shared" si="13"/>
        <v>3.9246139999999992</v>
      </c>
      <c r="P84" s="23">
        <f t="shared" si="14"/>
        <v>5.8046139999999991</v>
      </c>
      <c r="Q84" s="23">
        <f t="shared" si="15"/>
        <v>13.6</v>
      </c>
      <c r="R84" s="23">
        <v>2</v>
      </c>
      <c r="S84" s="23"/>
      <c r="T84" s="23"/>
      <c r="U84" s="23"/>
      <c r="V84" s="23"/>
      <c r="W84" s="23"/>
      <c r="X84" s="23"/>
      <c r="Y84" s="23"/>
      <c r="Z84" s="23"/>
      <c r="AA84" s="3"/>
      <c r="AB84" s="2"/>
      <c r="AC84" s="2"/>
    </row>
    <row r="85" spans="1:29" x14ac:dyDescent="0.25">
      <c r="A85" s="26" t="s">
        <v>127</v>
      </c>
      <c r="B85" s="23">
        <v>1.7</v>
      </c>
      <c r="C85" s="23">
        <v>4.5</v>
      </c>
      <c r="D85" s="23">
        <v>1</v>
      </c>
      <c r="E85" s="23">
        <v>0.09</v>
      </c>
      <c r="F85" s="23">
        <v>1.5</v>
      </c>
      <c r="G85" s="23"/>
      <c r="H85" s="23">
        <v>3</v>
      </c>
      <c r="I85" s="23"/>
      <c r="J85" s="23"/>
      <c r="K85" s="23">
        <f t="shared" si="10"/>
        <v>5.7945659999999997</v>
      </c>
      <c r="L85" s="23">
        <f t="shared" si="11"/>
        <v>0.4</v>
      </c>
      <c r="M85" s="23">
        <f t="shared" si="12"/>
        <v>1.5345660000000001</v>
      </c>
      <c r="N85" s="23"/>
      <c r="O85" s="23">
        <f t="shared" si="13"/>
        <v>3.8345659999999997</v>
      </c>
      <c r="P85" s="23">
        <f t="shared" si="14"/>
        <v>5.7945659999999997</v>
      </c>
      <c r="Q85" s="23">
        <f t="shared" si="15"/>
        <v>13.6</v>
      </c>
      <c r="R85" s="23">
        <v>2</v>
      </c>
      <c r="S85" s="23"/>
      <c r="T85" s="23"/>
      <c r="U85" s="23"/>
      <c r="V85" s="23"/>
      <c r="W85" s="23"/>
      <c r="X85" s="23"/>
      <c r="Y85" s="23"/>
      <c r="Z85" s="23"/>
      <c r="AA85" s="3"/>
      <c r="AB85" s="2"/>
      <c r="AC85" s="2"/>
    </row>
    <row r="86" spans="1:29" x14ac:dyDescent="0.25">
      <c r="A86" s="26" t="s">
        <v>128</v>
      </c>
      <c r="B86" s="23">
        <v>1.7</v>
      </c>
      <c r="C86" s="23">
        <v>4.5</v>
      </c>
      <c r="D86" s="23">
        <v>1</v>
      </c>
      <c r="E86" s="23">
        <v>0.09</v>
      </c>
      <c r="F86" s="23">
        <v>1.5</v>
      </c>
      <c r="G86" s="23"/>
      <c r="H86" s="23">
        <v>3</v>
      </c>
      <c r="I86" s="23"/>
      <c r="J86" s="23"/>
      <c r="K86" s="23">
        <f t="shared" si="10"/>
        <v>5.7945659999999997</v>
      </c>
      <c r="L86" s="23">
        <f t="shared" si="11"/>
        <v>0.4</v>
      </c>
      <c r="M86" s="23">
        <f t="shared" si="12"/>
        <v>1.5345660000000001</v>
      </c>
      <c r="N86" s="23"/>
      <c r="O86" s="23">
        <f t="shared" si="13"/>
        <v>3.8345659999999997</v>
      </c>
      <c r="P86" s="23">
        <f t="shared" si="14"/>
        <v>5.7945659999999997</v>
      </c>
      <c r="Q86" s="23">
        <f t="shared" si="15"/>
        <v>13.6</v>
      </c>
      <c r="R86" s="23">
        <v>2</v>
      </c>
      <c r="S86" s="23"/>
      <c r="T86" s="23"/>
      <c r="U86" s="23"/>
      <c r="V86" s="23"/>
      <c r="W86" s="23"/>
      <c r="X86" s="23"/>
      <c r="Y86" s="23"/>
      <c r="Z86" s="23"/>
      <c r="AA86" s="3"/>
      <c r="AB86" s="2"/>
      <c r="AC86" s="2"/>
    </row>
    <row r="87" spans="1:29" x14ac:dyDescent="0.25">
      <c r="A87" s="26" t="s">
        <v>129</v>
      </c>
      <c r="B87" s="23">
        <v>1.7</v>
      </c>
      <c r="C87" s="23">
        <v>22.3</v>
      </c>
      <c r="D87" s="23">
        <v>1</v>
      </c>
      <c r="E87" s="23">
        <v>7.0000000000000007E-2</v>
      </c>
      <c r="F87" s="23"/>
      <c r="G87" s="23">
        <v>3.5</v>
      </c>
      <c r="H87" s="23"/>
      <c r="I87" s="23">
        <v>5</v>
      </c>
      <c r="J87" s="23">
        <v>13.8</v>
      </c>
      <c r="K87" s="23">
        <f t="shared" si="10"/>
        <v>32.481146300000006</v>
      </c>
      <c r="L87" s="23">
        <f t="shared" si="11"/>
        <v>2.1800000000000002</v>
      </c>
      <c r="M87" s="23">
        <f t="shared" si="12"/>
        <v>7.982146300000001</v>
      </c>
      <c r="N87" s="23"/>
      <c r="O87" s="23">
        <f t="shared" si="13"/>
        <v>22.235146300000004</v>
      </c>
      <c r="P87" s="23">
        <f t="shared" si="14"/>
        <v>32.481146300000006</v>
      </c>
      <c r="Q87" s="23">
        <f t="shared" si="15"/>
        <v>74.12</v>
      </c>
      <c r="R87" s="23">
        <v>2</v>
      </c>
      <c r="S87" s="23"/>
      <c r="T87" s="23"/>
      <c r="U87" s="23"/>
      <c r="V87" s="23"/>
      <c r="W87" s="23"/>
      <c r="X87" s="23"/>
      <c r="Y87" s="23"/>
      <c r="Z87" s="23"/>
      <c r="AA87" s="3"/>
      <c r="AB87" s="2"/>
      <c r="AC87" s="2"/>
    </row>
    <row r="88" spans="1:29" x14ac:dyDescent="0.25">
      <c r="A88" s="26" t="s">
        <v>130</v>
      </c>
      <c r="B88" s="23">
        <v>1.7</v>
      </c>
      <c r="C88" s="23">
        <v>6.1</v>
      </c>
      <c r="D88" s="23">
        <v>1</v>
      </c>
      <c r="E88" s="23">
        <v>7.0000000000000007E-2</v>
      </c>
      <c r="F88" s="23"/>
      <c r="G88" s="23">
        <v>1.1000000000000001</v>
      </c>
      <c r="H88" s="23"/>
      <c r="I88" s="23">
        <v>5</v>
      </c>
      <c r="J88" s="23"/>
      <c r="K88" s="23">
        <f t="shared" si="10"/>
        <v>8.2254596000000006</v>
      </c>
      <c r="L88" s="23">
        <f t="shared" si="11"/>
        <v>0.55999999999999994</v>
      </c>
      <c r="M88" s="23">
        <f t="shared" si="12"/>
        <v>2.0504595999999999</v>
      </c>
      <c r="N88" s="23"/>
      <c r="O88" s="23">
        <f t="shared" si="13"/>
        <v>5.593459600000001</v>
      </c>
      <c r="P88" s="23">
        <f t="shared" si="14"/>
        <v>8.2254596000000006</v>
      </c>
      <c r="Q88" s="23">
        <f t="shared" si="15"/>
        <v>19.04</v>
      </c>
      <c r="R88" s="23">
        <v>2</v>
      </c>
      <c r="S88" s="23">
        <v>1</v>
      </c>
      <c r="T88" s="23"/>
      <c r="U88" s="23"/>
      <c r="V88" s="23"/>
      <c r="W88" s="23"/>
      <c r="X88" s="23"/>
      <c r="Y88" s="23"/>
      <c r="Z88" s="23"/>
      <c r="AA88" s="3"/>
      <c r="AB88" s="2"/>
      <c r="AC88" s="2"/>
    </row>
    <row r="89" spans="1:29" x14ac:dyDescent="0.25">
      <c r="A89" s="26" t="s">
        <v>131</v>
      </c>
      <c r="B89" s="23">
        <v>1.7</v>
      </c>
      <c r="C89" s="23">
        <v>6.1</v>
      </c>
      <c r="D89" s="23">
        <v>1</v>
      </c>
      <c r="E89" s="23">
        <v>7.0000000000000007E-2</v>
      </c>
      <c r="F89" s="23"/>
      <c r="G89" s="23">
        <v>1.1000000000000001</v>
      </c>
      <c r="H89" s="23"/>
      <c r="I89" s="23">
        <v>5</v>
      </c>
      <c r="J89" s="23"/>
      <c r="K89" s="23">
        <f t="shared" si="10"/>
        <v>8.2254596000000006</v>
      </c>
      <c r="L89" s="23">
        <f t="shared" si="11"/>
        <v>0.55999999999999994</v>
      </c>
      <c r="M89" s="23">
        <f t="shared" si="12"/>
        <v>2.0504595999999999</v>
      </c>
      <c r="N89" s="23"/>
      <c r="O89" s="23">
        <f t="shared" si="13"/>
        <v>5.593459600000001</v>
      </c>
      <c r="P89" s="23">
        <f t="shared" si="14"/>
        <v>8.2254596000000006</v>
      </c>
      <c r="Q89" s="23">
        <f t="shared" si="15"/>
        <v>19.04</v>
      </c>
      <c r="R89" s="23">
        <v>2</v>
      </c>
      <c r="S89" s="23">
        <v>1</v>
      </c>
      <c r="T89" s="23"/>
      <c r="U89" s="23"/>
      <c r="V89" s="23"/>
      <c r="W89" s="23"/>
      <c r="X89" s="23"/>
      <c r="Y89" s="23"/>
      <c r="Z89" s="23"/>
      <c r="AA89" s="3"/>
      <c r="AB89" s="2"/>
      <c r="AC89" s="2"/>
    </row>
    <row r="90" spans="1:29" x14ac:dyDescent="0.25">
      <c r="A90" s="26" t="s">
        <v>132</v>
      </c>
      <c r="B90" s="23">
        <v>1.7</v>
      </c>
      <c r="C90" s="23">
        <v>11.1</v>
      </c>
      <c r="D90" s="23">
        <v>1</v>
      </c>
      <c r="E90" s="23">
        <v>7.0000000000000007E-2</v>
      </c>
      <c r="F90" s="23">
        <v>2.5</v>
      </c>
      <c r="G90" s="23"/>
      <c r="H90" s="23"/>
      <c r="I90" s="23">
        <v>8.6</v>
      </c>
      <c r="J90" s="23"/>
      <c r="K90" s="23">
        <f t="shared" si="10"/>
        <v>15.009227099999999</v>
      </c>
      <c r="L90" s="23">
        <f t="shared" si="11"/>
        <v>1.06</v>
      </c>
      <c r="M90" s="23">
        <f t="shared" si="12"/>
        <v>3.8812270999999998</v>
      </c>
      <c r="N90" s="23"/>
      <c r="O90" s="23">
        <f t="shared" si="13"/>
        <v>10.027227099999999</v>
      </c>
      <c r="P90" s="23">
        <f t="shared" si="14"/>
        <v>15.009227099999999</v>
      </c>
      <c r="Q90" s="23">
        <f t="shared" si="15"/>
        <v>36.04</v>
      </c>
      <c r="R90" s="23">
        <v>2</v>
      </c>
      <c r="S90" s="23">
        <v>1</v>
      </c>
      <c r="T90" s="23"/>
      <c r="U90" s="23"/>
      <c r="V90" s="23"/>
      <c r="W90" s="23"/>
      <c r="X90" s="23"/>
      <c r="Y90" s="23"/>
      <c r="Z90" s="23"/>
      <c r="AA90" s="3"/>
      <c r="AB90" s="2"/>
      <c r="AC90" s="2"/>
    </row>
    <row r="91" spans="1:29" x14ac:dyDescent="0.25">
      <c r="A91" s="26" t="s">
        <v>133</v>
      </c>
      <c r="B91" s="23">
        <v>1.7</v>
      </c>
      <c r="C91" s="23">
        <v>6.1</v>
      </c>
      <c r="D91" s="23">
        <v>1</v>
      </c>
      <c r="E91" s="23">
        <v>7.0000000000000007E-2</v>
      </c>
      <c r="F91" s="23"/>
      <c r="G91" s="23">
        <v>3.1</v>
      </c>
      <c r="H91" s="23"/>
      <c r="I91" s="23">
        <v>3</v>
      </c>
      <c r="J91" s="23"/>
      <c r="K91" s="23">
        <f t="shared" si="10"/>
        <v>7.7654596000000007</v>
      </c>
      <c r="L91" s="23">
        <f t="shared" si="11"/>
        <v>0.55999999999999994</v>
      </c>
      <c r="M91" s="23">
        <f t="shared" si="12"/>
        <v>2.0504595999999999</v>
      </c>
      <c r="N91" s="23"/>
      <c r="O91" s="23">
        <f t="shared" si="13"/>
        <v>5.133459600000001</v>
      </c>
      <c r="P91" s="23">
        <f t="shared" si="14"/>
        <v>7.7654596000000007</v>
      </c>
      <c r="Q91" s="23">
        <f t="shared" si="15"/>
        <v>19.04</v>
      </c>
      <c r="R91" s="23">
        <v>3</v>
      </c>
      <c r="S91" s="23"/>
      <c r="T91" s="23"/>
      <c r="U91" s="23"/>
      <c r="V91" s="23"/>
      <c r="W91" s="23"/>
      <c r="X91" s="23"/>
      <c r="Y91" s="23"/>
      <c r="Z91" s="23"/>
      <c r="AA91" s="3"/>
      <c r="AB91" s="2"/>
      <c r="AC91" s="2"/>
    </row>
    <row r="92" spans="1:29" x14ac:dyDescent="0.25">
      <c r="A92" s="26" t="s">
        <v>134</v>
      </c>
      <c r="B92" s="23">
        <v>1.7</v>
      </c>
      <c r="C92" s="23">
        <v>6.1</v>
      </c>
      <c r="D92" s="23">
        <v>1</v>
      </c>
      <c r="E92" s="23">
        <v>7.0000000000000007E-2</v>
      </c>
      <c r="F92" s="23"/>
      <c r="G92" s="23">
        <v>3.1</v>
      </c>
      <c r="H92" s="23"/>
      <c r="I92" s="23">
        <v>3</v>
      </c>
      <c r="J92" s="23"/>
      <c r="K92" s="23">
        <f t="shared" si="10"/>
        <v>7.7654596000000007</v>
      </c>
      <c r="L92" s="23">
        <f t="shared" si="11"/>
        <v>0.55999999999999994</v>
      </c>
      <c r="M92" s="23">
        <f t="shared" si="12"/>
        <v>2.0504595999999999</v>
      </c>
      <c r="N92" s="23"/>
      <c r="O92" s="23">
        <f t="shared" si="13"/>
        <v>5.133459600000001</v>
      </c>
      <c r="P92" s="23">
        <f t="shared" si="14"/>
        <v>7.7654596000000007</v>
      </c>
      <c r="Q92" s="23">
        <f t="shared" si="15"/>
        <v>19.04</v>
      </c>
      <c r="R92" s="23">
        <v>3</v>
      </c>
      <c r="S92" s="23"/>
      <c r="T92" s="23"/>
      <c r="U92" s="23"/>
      <c r="V92" s="23"/>
      <c r="W92" s="23"/>
      <c r="X92" s="23"/>
      <c r="Y92" s="23"/>
      <c r="Z92" s="23"/>
      <c r="AA92" s="3"/>
      <c r="AB92" s="2"/>
      <c r="AC92" s="2"/>
    </row>
    <row r="93" spans="1:29" x14ac:dyDescent="0.25">
      <c r="A93" s="26" t="s">
        <v>135</v>
      </c>
      <c r="B93" s="23">
        <v>1.7</v>
      </c>
      <c r="C93" s="23">
        <v>13.8</v>
      </c>
      <c r="D93" s="23">
        <v>1</v>
      </c>
      <c r="E93" s="23">
        <v>7.0000000000000007E-2</v>
      </c>
      <c r="F93" s="23"/>
      <c r="G93" s="23">
        <v>10.8</v>
      </c>
      <c r="H93" s="23"/>
      <c r="I93" s="23">
        <v>3</v>
      </c>
      <c r="J93" s="23"/>
      <c r="K93" s="23">
        <f t="shared" si="10"/>
        <v>17.129841550000002</v>
      </c>
      <c r="L93" s="23">
        <f t="shared" si="11"/>
        <v>1.33</v>
      </c>
      <c r="M93" s="23">
        <f t="shared" si="12"/>
        <v>4.8698415500000003</v>
      </c>
      <c r="N93" s="23"/>
      <c r="O93" s="23">
        <f t="shared" si="13"/>
        <v>10.878841550000001</v>
      </c>
      <c r="P93" s="23">
        <f t="shared" si="14"/>
        <v>17.129841550000002</v>
      </c>
      <c r="Q93" s="23">
        <f t="shared" si="15"/>
        <v>45.22</v>
      </c>
      <c r="R93" s="23">
        <v>2</v>
      </c>
      <c r="S93" s="23">
        <v>1</v>
      </c>
      <c r="T93" s="23"/>
      <c r="U93" s="23"/>
      <c r="V93" s="23"/>
      <c r="W93" s="23"/>
      <c r="X93" s="23"/>
      <c r="Y93" s="23"/>
      <c r="Z93" s="23"/>
      <c r="AA93" s="3"/>
      <c r="AB93" s="2"/>
      <c r="AC93" s="2"/>
    </row>
    <row r="94" spans="1:29" x14ac:dyDescent="0.25">
      <c r="A94" s="26" t="s">
        <v>136</v>
      </c>
      <c r="B94" s="23">
        <v>1.7</v>
      </c>
      <c r="C94" s="23">
        <v>13.8</v>
      </c>
      <c r="D94" s="23">
        <v>1</v>
      </c>
      <c r="E94" s="23">
        <v>7.0000000000000007E-2</v>
      </c>
      <c r="F94" s="23"/>
      <c r="G94" s="23">
        <v>10.8</v>
      </c>
      <c r="H94" s="23"/>
      <c r="I94" s="23">
        <v>3</v>
      </c>
      <c r="J94" s="23"/>
      <c r="K94" s="23">
        <f t="shared" si="10"/>
        <v>17.129841550000002</v>
      </c>
      <c r="L94" s="23">
        <f t="shared" si="11"/>
        <v>1.33</v>
      </c>
      <c r="M94" s="23">
        <f t="shared" si="12"/>
        <v>4.8698415500000003</v>
      </c>
      <c r="N94" s="23"/>
      <c r="O94" s="23">
        <f t="shared" si="13"/>
        <v>10.878841550000001</v>
      </c>
      <c r="P94" s="23">
        <f t="shared" si="14"/>
        <v>17.129841550000002</v>
      </c>
      <c r="Q94" s="23">
        <f t="shared" si="15"/>
        <v>45.22</v>
      </c>
      <c r="R94" s="23">
        <v>2</v>
      </c>
      <c r="S94" s="23">
        <v>1</v>
      </c>
      <c r="T94" s="23"/>
      <c r="U94" s="23"/>
      <c r="V94" s="23"/>
      <c r="W94" s="23"/>
      <c r="X94" s="23"/>
      <c r="Y94" s="23"/>
      <c r="Z94" s="23"/>
      <c r="AA94" s="3"/>
      <c r="AB94" s="2"/>
      <c r="AC94" s="2"/>
    </row>
    <row r="95" spans="1:29" x14ac:dyDescent="0.25">
      <c r="A95" s="26" t="s">
        <v>137</v>
      </c>
      <c r="B95" s="23">
        <v>1.7</v>
      </c>
      <c r="C95" s="23">
        <v>6.1</v>
      </c>
      <c r="D95" s="23">
        <v>1</v>
      </c>
      <c r="E95" s="23">
        <v>7.0000000000000007E-2</v>
      </c>
      <c r="F95" s="23"/>
      <c r="G95" s="23">
        <v>3.1</v>
      </c>
      <c r="H95" s="23"/>
      <c r="I95" s="23">
        <v>3</v>
      </c>
      <c r="J95" s="23"/>
      <c r="K95" s="23">
        <f t="shared" si="10"/>
        <v>7.7654596000000007</v>
      </c>
      <c r="L95" s="23">
        <f t="shared" si="11"/>
        <v>0.55999999999999994</v>
      </c>
      <c r="M95" s="23">
        <f t="shared" si="12"/>
        <v>2.0504595999999999</v>
      </c>
      <c r="N95" s="23"/>
      <c r="O95" s="23">
        <f t="shared" si="13"/>
        <v>5.133459600000001</v>
      </c>
      <c r="P95" s="23">
        <f t="shared" si="14"/>
        <v>7.7654596000000007</v>
      </c>
      <c r="Q95" s="23">
        <f t="shared" si="15"/>
        <v>19.04</v>
      </c>
      <c r="R95" s="23">
        <v>3</v>
      </c>
      <c r="S95" s="23"/>
      <c r="T95" s="23"/>
      <c r="U95" s="23"/>
      <c r="V95" s="23"/>
      <c r="W95" s="23"/>
      <c r="X95" s="23"/>
      <c r="Y95" s="23"/>
      <c r="Z95" s="23"/>
      <c r="AA95" s="3"/>
      <c r="AB95" s="2"/>
      <c r="AC95" s="2"/>
    </row>
    <row r="96" spans="1:29" x14ac:dyDescent="0.25">
      <c r="A96" s="26" t="s">
        <v>138</v>
      </c>
      <c r="B96" s="23">
        <v>1.7</v>
      </c>
      <c r="C96" s="23">
        <v>13.8</v>
      </c>
      <c r="D96" s="23">
        <v>1</v>
      </c>
      <c r="E96" s="23">
        <v>7.0000000000000007E-2</v>
      </c>
      <c r="F96" s="23">
        <v>8.8000000000000007</v>
      </c>
      <c r="G96" s="23"/>
      <c r="H96" s="23">
        <v>5</v>
      </c>
      <c r="I96" s="23"/>
      <c r="J96" s="23"/>
      <c r="K96" s="23">
        <f t="shared" si="10"/>
        <v>17.249841549999999</v>
      </c>
      <c r="L96" s="23">
        <f t="shared" si="11"/>
        <v>1.33</v>
      </c>
      <c r="M96" s="23">
        <f t="shared" si="12"/>
        <v>4.8698415500000003</v>
      </c>
      <c r="N96" s="23"/>
      <c r="O96" s="23">
        <f t="shared" si="13"/>
        <v>10.998841549999998</v>
      </c>
      <c r="P96" s="23">
        <f t="shared" si="14"/>
        <v>17.249841549999999</v>
      </c>
      <c r="Q96" s="23">
        <f t="shared" si="15"/>
        <v>45.22</v>
      </c>
      <c r="R96" s="23">
        <v>2</v>
      </c>
      <c r="S96" s="23">
        <v>1</v>
      </c>
      <c r="T96" s="23"/>
      <c r="U96" s="23"/>
      <c r="V96" s="23"/>
      <c r="W96" s="23"/>
      <c r="X96" s="23"/>
      <c r="Y96" s="23"/>
      <c r="Z96" s="23"/>
      <c r="AA96" s="3"/>
      <c r="AB96" s="2"/>
      <c r="AC96" s="2"/>
    </row>
    <row r="97" spans="1:29" x14ac:dyDescent="0.25">
      <c r="A97" s="26" t="s">
        <v>139</v>
      </c>
      <c r="B97" s="23">
        <v>1.7</v>
      </c>
      <c r="C97" s="23">
        <v>6.2</v>
      </c>
      <c r="D97" s="23">
        <v>1</v>
      </c>
      <c r="E97" s="23">
        <v>7.0000000000000007E-2</v>
      </c>
      <c r="F97" s="23">
        <v>1.2</v>
      </c>
      <c r="G97" s="23"/>
      <c r="H97" s="23">
        <v>5</v>
      </c>
      <c r="I97" s="23"/>
      <c r="J97" s="23"/>
      <c r="K97" s="23">
        <f t="shared" si="10"/>
        <v>8.3870749499999988</v>
      </c>
      <c r="L97" s="23">
        <f t="shared" si="11"/>
        <v>0.57000000000000006</v>
      </c>
      <c r="M97" s="23">
        <f t="shared" si="12"/>
        <v>2.0870749499999999</v>
      </c>
      <c r="N97" s="23"/>
      <c r="O97" s="23">
        <f t="shared" si="13"/>
        <v>5.7080749499999985</v>
      </c>
      <c r="P97" s="23">
        <f t="shared" si="14"/>
        <v>8.3870749499999988</v>
      </c>
      <c r="Q97" s="23">
        <f t="shared" si="15"/>
        <v>19.38</v>
      </c>
      <c r="R97" s="23">
        <v>3</v>
      </c>
      <c r="S97" s="23">
        <v>1</v>
      </c>
      <c r="T97" s="23"/>
      <c r="U97" s="23"/>
      <c r="V97" s="23"/>
      <c r="W97" s="23"/>
      <c r="X97" s="23"/>
      <c r="Y97" s="23"/>
      <c r="Z97" s="23"/>
      <c r="AA97" s="3"/>
      <c r="AB97" s="2"/>
      <c r="AC97" s="2"/>
    </row>
    <row r="98" spans="1:29" x14ac:dyDescent="0.25">
      <c r="A98" s="26" t="s">
        <v>140</v>
      </c>
      <c r="B98" s="23">
        <v>1.7</v>
      </c>
      <c r="C98" s="23">
        <v>13.8</v>
      </c>
      <c r="D98" s="23">
        <v>1</v>
      </c>
      <c r="E98" s="23">
        <v>7.0000000000000007E-2</v>
      </c>
      <c r="F98" s="23">
        <v>8.8000000000000007</v>
      </c>
      <c r="G98" s="23"/>
      <c r="H98" s="23">
        <v>5</v>
      </c>
      <c r="I98" s="23"/>
      <c r="J98" s="23"/>
      <c r="K98" s="23">
        <f t="shared" si="10"/>
        <v>17.249841549999999</v>
      </c>
      <c r="L98" s="23">
        <f t="shared" si="11"/>
        <v>1.33</v>
      </c>
      <c r="M98" s="23">
        <f t="shared" si="12"/>
        <v>4.8698415500000003</v>
      </c>
      <c r="N98" s="23"/>
      <c r="O98" s="23">
        <f t="shared" si="13"/>
        <v>10.998841549999998</v>
      </c>
      <c r="P98" s="23">
        <f t="shared" si="14"/>
        <v>17.249841549999999</v>
      </c>
      <c r="Q98" s="23">
        <f t="shared" si="15"/>
        <v>45.22</v>
      </c>
      <c r="R98" s="23">
        <v>2</v>
      </c>
      <c r="S98" s="23">
        <v>1</v>
      </c>
      <c r="T98" s="23"/>
      <c r="U98" s="23"/>
      <c r="V98" s="23"/>
      <c r="W98" s="23"/>
      <c r="X98" s="23"/>
      <c r="Y98" s="23"/>
      <c r="Z98" s="23"/>
      <c r="AA98" s="3"/>
      <c r="AB98" s="2"/>
      <c r="AC98" s="2"/>
    </row>
    <row r="99" spans="1:29" x14ac:dyDescent="0.25">
      <c r="A99" s="26" t="s">
        <v>141</v>
      </c>
      <c r="B99" s="23">
        <v>1.7</v>
      </c>
      <c r="C99" s="23">
        <v>6.2</v>
      </c>
      <c r="D99" s="23">
        <v>1</v>
      </c>
      <c r="E99" s="23">
        <v>7.0000000000000007E-2</v>
      </c>
      <c r="F99" s="23">
        <v>1.2</v>
      </c>
      <c r="G99" s="23"/>
      <c r="H99" s="23">
        <v>5</v>
      </c>
      <c r="I99" s="23"/>
      <c r="J99" s="23"/>
      <c r="K99" s="23">
        <f t="shared" si="10"/>
        <v>8.3870749499999988</v>
      </c>
      <c r="L99" s="23">
        <f t="shared" si="11"/>
        <v>0.57000000000000006</v>
      </c>
      <c r="M99" s="23">
        <f t="shared" si="12"/>
        <v>2.0870749499999999</v>
      </c>
      <c r="N99" s="23"/>
      <c r="O99" s="23">
        <f t="shared" si="13"/>
        <v>5.7080749499999985</v>
      </c>
      <c r="P99" s="23">
        <f t="shared" si="14"/>
        <v>8.3870749499999988</v>
      </c>
      <c r="Q99" s="23">
        <f t="shared" si="15"/>
        <v>19.38</v>
      </c>
      <c r="R99" s="23">
        <v>3</v>
      </c>
      <c r="S99" s="23">
        <v>1</v>
      </c>
      <c r="T99" s="23"/>
      <c r="U99" s="23"/>
      <c r="V99" s="23"/>
      <c r="W99" s="23"/>
      <c r="X99" s="23"/>
      <c r="Y99" s="23"/>
      <c r="Z99" s="23"/>
      <c r="AA99" s="3"/>
      <c r="AB99" s="2"/>
      <c r="AC99" s="2"/>
    </row>
    <row r="100" spans="1:29" x14ac:dyDescent="0.25">
      <c r="A100" s="26" t="s">
        <v>142</v>
      </c>
      <c r="B100" s="23">
        <v>1.7</v>
      </c>
      <c r="C100" s="23">
        <v>13.8</v>
      </c>
      <c r="D100" s="23">
        <v>1</v>
      </c>
      <c r="E100" s="23">
        <v>7.0000000000000007E-2</v>
      </c>
      <c r="F100" s="23">
        <v>8.8000000000000007</v>
      </c>
      <c r="G100" s="23"/>
      <c r="H100" s="23">
        <v>5</v>
      </c>
      <c r="I100" s="23"/>
      <c r="J100" s="23"/>
      <c r="K100" s="23">
        <f t="shared" si="10"/>
        <v>17.249841549999999</v>
      </c>
      <c r="L100" s="23">
        <f t="shared" si="11"/>
        <v>1.33</v>
      </c>
      <c r="M100" s="23">
        <f t="shared" si="12"/>
        <v>4.8698415500000003</v>
      </c>
      <c r="N100" s="23"/>
      <c r="O100" s="23">
        <f t="shared" si="13"/>
        <v>10.998841549999998</v>
      </c>
      <c r="P100" s="23">
        <f t="shared" si="14"/>
        <v>17.249841549999999</v>
      </c>
      <c r="Q100" s="23">
        <f t="shared" si="15"/>
        <v>45.22</v>
      </c>
      <c r="R100" s="23">
        <v>2</v>
      </c>
      <c r="S100" s="23">
        <v>1</v>
      </c>
      <c r="T100" s="23"/>
      <c r="U100" s="23"/>
      <c r="V100" s="23"/>
      <c r="W100" s="23"/>
      <c r="X100" s="23"/>
      <c r="Y100" s="23"/>
      <c r="Z100" s="23"/>
      <c r="AA100" s="3"/>
      <c r="AB100" s="2"/>
      <c r="AC100" s="2"/>
    </row>
    <row r="101" spans="1:29" x14ac:dyDescent="0.25">
      <c r="A101" s="26" t="s">
        <v>143</v>
      </c>
      <c r="B101" s="23">
        <v>1.7</v>
      </c>
      <c r="C101" s="23">
        <v>6.2</v>
      </c>
      <c r="D101" s="23">
        <v>1</v>
      </c>
      <c r="E101" s="23">
        <v>7.0000000000000007E-2</v>
      </c>
      <c r="F101" s="23">
        <v>1.2</v>
      </c>
      <c r="G101" s="23"/>
      <c r="H101" s="23">
        <v>5</v>
      </c>
      <c r="I101" s="23"/>
      <c r="J101" s="23"/>
      <c r="K101" s="23">
        <f t="shared" si="10"/>
        <v>8.3870749499999988</v>
      </c>
      <c r="L101" s="23">
        <f t="shared" si="11"/>
        <v>0.57000000000000006</v>
      </c>
      <c r="M101" s="23">
        <f t="shared" si="12"/>
        <v>2.0870749499999999</v>
      </c>
      <c r="N101" s="23"/>
      <c r="O101" s="23">
        <f t="shared" si="13"/>
        <v>5.7080749499999985</v>
      </c>
      <c r="P101" s="23">
        <f t="shared" si="14"/>
        <v>8.3870749499999988</v>
      </c>
      <c r="Q101" s="23">
        <f t="shared" si="15"/>
        <v>19.38</v>
      </c>
      <c r="R101" s="23">
        <v>3</v>
      </c>
      <c r="S101" s="23">
        <v>1</v>
      </c>
      <c r="T101" s="23"/>
      <c r="U101" s="23"/>
      <c r="V101" s="23"/>
      <c r="W101" s="23"/>
      <c r="X101" s="23"/>
      <c r="Y101" s="23"/>
      <c r="Z101" s="23"/>
      <c r="AA101" s="3"/>
      <c r="AB101" s="2"/>
      <c r="AC101" s="2"/>
    </row>
    <row r="102" spans="1:29" x14ac:dyDescent="0.25">
      <c r="A102" s="26" t="s">
        <v>144</v>
      </c>
      <c r="B102" s="23">
        <v>1.7</v>
      </c>
      <c r="C102" s="23">
        <v>13.8</v>
      </c>
      <c r="D102" s="23">
        <v>1</v>
      </c>
      <c r="E102" s="23">
        <v>7.0000000000000007E-2</v>
      </c>
      <c r="F102" s="23">
        <v>8.8000000000000007</v>
      </c>
      <c r="G102" s="23"/>
      <c r="H102" s="23">
        <v>5</v>
      </c>
      <c r="I102" s="23"/>
      <c r="J102" s="23"/>
      <c r="K102" s="23">
        <f t="shared" si="10"/>
        <v>17.249841549999999</v>
      </c>
      <c r="L102" s="23">
        <f t="shared" si="11"/>
        <v>1.33</v>
      </c>
      <c r="M102" s="23">
        <f t="shared" si="12"/>
        <v>4.8698415500000003</v>
      </c>
      <c r="N102" s="23"/>
      <c r="O102" s="23">
        <f t="shared" si="13"/>
        <v>10.998841549999998</v>
      </c>
      <c r="P102" s="23">
        <f t="shared" si="14"/>
        <v>17.249841549999999</v>
      </c>
      <c r="Q102" s="23">
        <f t="shared" si="15"/>
        <v>45.22</v>
      </c>
      <c r="R102" s="23">
        <v>2</v>
      </c>
      <c r="S102" s="23">
        <v>1</v>
      </c>
      <c r="T102" s="23"/>
      <c r="U102" s="23"/>
      <c r="V102" s="23"/>
      <c r="W102" s="23"/>
      <c r="X102" s="23"/>
      <c r="Y102" s="23"/>
      <c r="Z102" s="23"/>
      <c r="AA102" s="3"/>
      <c r="AB102" s="2"/>
      <c r="AC102" s="2"/>
    </row>
    <row r="103" spans="1:29" x14ac:dyDescent="0.25">
      <c r="A103" s="26" t="s">
        <v>144</v>
      </c>
      <c r="B103" s="23">
        <v>1.7</v>
      </c>
      <c r="C103" s="23">
        <v>13.8</v>
      </c>
      <c r="D103" s="23">
        <v>1</v>
      </c>
      <c r="E103" s="23">
        <v>7.0000000000000007E-2</v>
      </c>
      <c r="F103" s="23">
        <v>8.8000000000000007</v>
      </c>
      <c r="G103" s="23"/>
      <c r="H103" s="23">
        <v>5</v>
      </c>
      <c r="I103" s="23"/>
      <c r="J103" s="23"/>
      <c r="K103" s="23">
        <f t="shared" si="10"/>
        <v>17.249841549999999</v>
      </c>
      <c r="L103" s="23">
        <f t="shared" si="11"/>
        <v>1.33</v>
      </c>
      <c r="M103" s="23">
        <f t="shared" si="12"/>
        <v>4.8698415500000003</v>
      </c>
      <c r="N103" s="23"/>
      <c r="O103" s="23">
        <f t="shared" si="13"/>
        <v>10.998841549999998</v>
      </c>
      <c r="P103" s="23">
        <f t="shared" si="14"/>
        <v>17.249841549999999</v>
      </c>
      <c r="Q103" s="23">
        <f t="shared" si="15"/>
        <v>45.22</v>
      </c>
      <c r="R103" s="23">
        <v>2</v>
      </c>
      <c r="S103" s="23">
        <v>1</v>
      </c>
      <c r="T103" s="23"/>
      <c r="U103" s="23"/>
      <c r="V103" s="23"/>
      <c r="W103" s="23"/>
      <c r="X103" s="23"/>
      <c r="Y103" s="23"/>
      <c r="Z103" s="23"/>
      <c r="AA103" s="3"/>
      <c r="AB103" s="2"/>
      <c r="AC103" s="2"/>
    </row>
    <row r="104" spans="1:29" x14ac:dyDescent="0.25">
      <c r="A104" s="26" t="s">
        <v>145</v>
      </c>
      <c r="B104" s="23">
        <v>1.7</v>
      </c>
      <c r="C104" s="23">
        <v>6</v>
      </c>
      <c r="D104" s="23">
        <v>1</v>
      </c>
      <c r="E104" s="23">
        <v>7.0000000000000007E-2</v>
      </c>
      <c r="F104" s="23">
        <v>1</v>
      </c>
      <c r="G104" s="23"/>
      <c r="H104" s="23"/>
      <c r="I104" s="23">
        <v>5</v>
      </c>
      <c r="J104" s="23"/>
      <c r="K104" s="23">
        <f t="shared" si="10"/>
        <v>8.0538442499999991</v>
      </c>
      <c r="L104" s="23">
        <f t="shared" si="11"/>
        <v>0.55000000000000004</v>
      </c>
      <c r="M104" s="23">
        <f t="shared" si="12"/>
        <v>2.01384425</v>
      </c>
      <c r="N104" s="23"/>
      <c r="O104" s="23">
        <f t="shared" si="13"/>
        <v>5.4688442499999992</v>
      </c>
      <c r="P104" s="23">
        <f t="shared" si="14"/>
        <v>8.0538442499999991</v>
      </c>
      <c r="Q104" s="23">
        <f t="shared" si="15"/>
        <v>18.7</v>
      </c>
      <c r="R104" s="23">
        <v>3</v>
      </c>
      <c r="S104" s="23">
        <v>1</v>
      </c>
      <c r="T104" s="23"/>
      <c r="U104" s="23"/>
      <c r="V104" s="23"/>
      <c r="W104" s="23"/>
      <c r="X104" s="23"/>
      <c r="Y104" s="23"/>
      <c r="Z104" s="23"/>
      <c r="AA104" s="3"/>
      <c r="AB104" s="2"/>
      <c r="AC104" s="2"/>
    </row>
    <row r="105" spans="1:29" x14ac:dyDescent="0.25">
      <c r="A105" s="26" t="s">
        <v>146</v>
      </c>
      <c r="B105" s="23">
        <v>1.7</v>
      </c>
      <c r="C105" s="23">
        <v>14</v>
      </c>
      <c r="D105" s="23">
        <v>1</v>
      </c>
      <c r="E105" s="23">
        <v>7.0000000000000007E-2</v>
      </c>
      <c r="F105" s="23">
        <v>9</v>
      </c>
      <c r="G105" s="23"/>
      <c r="H105" s="23">
        <v>5</v>
      </c>
      <c r="I105" s="23"/>
      <c r="J105" s="23"/>
      <c r="K105" s="23">
        <f t="shared" si="10"/>
        <v>17.483072249999999</v>
      </c>
      <c r="L105" s="23">
        <f t="shared" si="11"/>
        <v>1.35</v>
      </c>
      <c r="M105" s="23">
        <f t="shared" si="12"/>
        <v>4.9430722500000002</v>
      </c>
      <c r="N105" s="23"/>
      <c r="O105" s="23">
        <f t="shared" si="13"/>
        <v>11.13807225</v>
      </c>
      <c r="P105" s="23">
        <f t="shared" si="14"/>
        <v>17.483072249999999</v>
      </c>
      <c r="Q105" s="23">
        <f t="shared" si="15"/>
        <v>45.9</v>
      </c>
      <c r="R105" s="23">
        <v>2</v>
      </c>
      <c r="S105" s="23">
        <v>2</v>
      </c>
      <c r="T105" s="23"/>
      <c r="U105" s="23"/>
      <c r="V105" s="23"/>
      <c r="W105" s="23"/>
      <c r="X105" s="23"/>
      <c r="Y105" s="23"/>
      <c r="Z105" s="23"/>
      <c r="AA105" s="3"/>
      <c r="AB105" s="2"/>
      <c r="AC105" s="2"/>
    </row>
    <row r="106" spans="1:29" x14ac:dyDescent="0.25">
      <c r="A106" s="26" t="s">
        <v>147</v>
      </c>
      <c r="B106" s="23">
        <v>1.7</v>
      </c>
      <c r="C106" s="23">
        <v>6</v>
      </c>
      <c r="D106" s="23">
        <v>1</v>
      </c>
      <c r="E106" s="23">
        <v>0.09</v>
      </c>
      <c r="F106" s="23">
        <v>1</v>
      </c>
      <c r="G106" s="23"/>
      <c r="H106" s="23"/>
      <c r="I106" s="23">
        <v>5</v>
      </c>
      <c r="J106" s="23"/>
      <c r="K106" s="23">
        <f t="shared" si="10"/>
        <v>8.0400282499999989</v>
      </c>
      <c r="L106" s="23">
        <f t="shared" si="11"/>
        <v>0.55000000000000004</v>
      </c>
      <c r="M106" s="23">
        <f t="shared" si="12"/>
        <v>2.11002825</v>
      </c>
      <c r="N106" s="23"/>
      <c r="O106" s="23">
        <f t="shared" si="13"/>
        <v>5.3450282499999986</v>
      </c>
      <c r="P106" s="23">
        <f t="shared" si="14"/>
        <v>8.0400282499999989</v>
      </c>
      <c r="Q106" s="23">
        <f t="shared" si="15"/>
        <v>18.7</v>
      </c>
      <c r="R106" s="23">
        <v>3</v>
      </c>
      <c r="S106" s="23">
        <v>1</v>
      </c>
      <c r="T106" s="23"/>
      <c r="U106" s="23"/>
      <c r="V106" s="23"/>
      <c r="W106" s="23"/>
      <c r="X106" s="23"/>
      <c r="Y106" s="23"/>
      <c r="Z106" s="23"/>
      <c r="AA106" s="3"/>
      <c r="AB106" s="2"/>
      <c r="AC106" s="2"/>
    </row>
    <row r="107" spans="1:29" x14ac:dyDescent="0.25">
      <c r="A107" s="26" t="s">
        <v>148</v>
      </c>
      <c r="B107" s="23">
        <v>1.7</v>
      </c>
      <c r="C107" s="23">
        <v>14</v>
      </c>
      <c r="D107" s="23">
        <v>1</v>
      </c>
      <c r="E107" s="23">
        <v>7.0000000000000007E-2</v>
      </c>
      <c r="F107" s="23">
        <v>9</v>
      </c>
      <c r="G107" s="23"/>
      <c r="H107" s="23">
        <v>5</v>
      </c>
      <c r="I107" s="23"/>
      <c r="J107" s="23"/>
      <c r="K107" s="23">
        <f t="shared" ref="K107:K147" si="16">(C107-0.5)*D107*B107-(F107-0.5)*D107*0.53-(G107-0.5)*D107*0.48-H107*D107*0.23-I107*D107*0.25-J107*D107*0.15-(C107-0.5)*3.14*E107/2*E107/2</f>
        <v>17.483072249999999</v>
      </c>
      <c r="L107" s="23">
        <f t="shared" ref="L107:L147" si="17">(C107-0.5)*D107*0.1</f>
        <v>1.35</v>
      </c>
      <c r="M107" s="23">
        <f t="shared" ref="M107:M147" si="18">(C107-0.5)*D107*(E107+0.3)-(C107-0.5)*3.14*E107/2*E107/2</f>
        <v>4.9430722500000002</v>
      </c>
      <c r="N107" s="23"/>
      <c r="O107" s="23">
        <f t="shared" ref="O107:O147" si="19">K107-(C107-0.5)*D107*(0.1+E107+0.3)</f>
        <v>11.13807225</v>
      </c>
      <c r="P107" s="23">
        <f t="shared" ref="P107:P147" si="20">K107</f>
        <v>17.483072249999999</v>
      </c>
      <c r="Q107" s="23">
        <f t="shared" ref="Q107:Q147" si="21">2*(C107-0.5)*B107</f>
        <v>45.9</v>
      </c>
      <c r="R107" s="23">
        <v>2</v>
      </c>
      <c r="S107" s="23">
        <v>2</v>
      </c>
      <c r="T107" s="23"/>
      <c r="U107" s="23"/>
      <c r="V107" s="23"/>
      <c r="W107" s="23"/>
      <c r="X107" s="23"/>
      <c r="Y107" s="23"/>
      <c r="Z107" s="23"/>
      <c r="AA107" s="3"/>
      <c r="AB107" s="2"/>
      <c r="AC107" s="2"/>
    </row>
    <row r="108" spans="1:29" x14ac:dyDescent="0.25">
      <c r="A108" s="26" t="s">
        <v>149</v>
      </c>
      <c r="B108" s="23">
        <v>1.7</v>
      </c>
      <c r="C108" s="23">
        <v>6</v>
      </c>
      <c r="D108" s="23">
        <v>1</v>
      </c>
      <c r="E108" s="23">
        <v>7.0000000000000007E-2</v>
      </c>
      <c r="F108" s="23">
        <v>1</v>
      </c>
      <c r="G108" s="23"/>
      <c r="H108" s="23"/>
      <c r="I108" s="23">
        <v>5</v>
      </c>
      <c r="J108" s="23"/>
      <c r="K108" s="23">
        <f t="shared" si="16"/>
        <v>8.0538442499999991</v>
      </c>
      <c r="L108" s="23">
        <f t="shared" si="17"/>
        <v>0.55000000000000004</v>
      </c>
      <c r="M108" s="23">
        <f t="shared" si="18"/>
        <v>2.01384425</v>
      </c>
      <c r="N108" s="23"/>
      <c r="O108" s="23">
        <f t="shared" si="19"/>
        <v>5.4688442499999992</v>
      </c>
      <c r="P108" s="23">
        <f t="shared" si="20"/>
        <v>8.0538442499999991</v>
      </c>
      <c r="Q108" s="23">
        <f t="shared" si="21"/>
        <v>18.7</v>
      </c>
      <c r="R108" s="23">
        <v>3</v>
      </c>
      <c r="S108" s="23">
        <v>1</v>
      </c>
      <c r="T108" s="23"/>
      <c r="U108" s="23"/>
      <c r="V108" s="23"/>
      <c r="W108" s="23"/>
      <c r="X108" s="23"/>
      <c r="Y108" s="23"/>
      <c r="Z108" s="23"/>
      <c r="AA108" s="3"/>
      <c r="AB108" s="2"/>
      <c r="AC108" s="2"/>
    </row>
    <row r="109" spans="1:29" x14ac:dyDescent="0.25">
      <c r="A109" s="26" t="s">
        <v>150</v>
      </c>
      <c r="B109" s="23">
        <v>1.7</v>
      </c>
      <c r="C109" s="23">
        <v>14</v>
      </c>
      <c r="D109" s="23">
        <v>1</v>
      </c>
      <c r="E109" s="23">
        <v>7.0000000000000007E-2</v>
      </c>
      <c r="F109" s="23">
        <v>9</v>
      </c>
      <c r="G109" s="23"/>
      <c r="H109" s="23">
        <v>5</v>
      </c>
      <c r="I109" s="23"/>
      <c r="J109" s="23"/>
      <c r="K109" s="23">
        <f t="shared" si="16"/>
        <v>17.483072249999999</v>
      </c>
      <c r="L109" s="23">
        <f t="shared" si="17"/>
        <v>1.35</v>
      </c>
      <c r="M109" s="23">
        <f t="shared" si="18"/>
        <v>4.9430722500000002</v>
      </c>
      <c r="N109" s="23"/>
      <c r="O109" s="23">
        <f t="shared" si="19"/>
        <v>11.13807225</v>
      </c>
      <c r="P109" s="23">
        <f t="shared" si="20"/>
        <v>17.483072249999999</v>
      </c>
      <c r="Q109" s="23">
        <f t="shared" si="21"/>
        <v>45.9</v>
      </c>
      <c r="R109" s="23">
        <v>3</v>
      </c>
      <c r="S109" s="23">
        <v>2</v>
      </c>
      <c r="T109" s="23"/>
      <c r="U109" s="23"/>
      <c r="V109" s="23"/>
      <c r="W109" s="23"/>
      <c r="X109" s="23"/>
      <c r="Y109" s="23"/>
      <c r="Z109" s="23"/>
      <c r="AA109" s="3"/>
      <c r="AB109" s="2"/>
      <c r="AC109" s="2"/>
    </row>
    <row r="110" spans="1:29" x14ac:dyDescent="0.25">
      <c r="A110" s="26" t="s">
        <v>151</v>
      </c>
      <c r="B110" s="23">
        <v>1.7</v>
      </c>
      <c r="C110" s="23">
        <v>6.2</v>
      </c>
      <c r="D110" s="23">
        <v>1</v>
      </c>
      <c r="E110" s="23">
        <v>7.0000000000000007E-2</v>
      </c>
      <c r="F110" s="23">
        <v>2.2000000000000002</v>
      </c>
      <c r="G110" s="23"/>
      <c r="H110" s="23">
        <v>4</v>
      </c>
      <c r="I110" s="23"/>
      <c r="J110" s="23"/>
      <c r="K110" s="23">
        <f t="shared" si="16"/>
        <v>8.0870749499999999</v>
      </c>
      <c r="L110" s="23">
        <f t="shared" si="17"/>
        <v>0.57000000000000006</v>
      </c>
      <c r="M110" s="23">
        <f t="shared" si="18"/>
        <v>2.0870749499999999</v>
      </c>
      <c r="N110" s="23"/>
      <c r="O110" s="23">
        <f t="shared" si="19"/>
        <v>5.4080749499999996</v>
      </c>
      <c r="P110" s="23">
        <f t="shared" si="20"/>
        <v>8.0870749499999999</v>
      </c>
      <c r="Q110" s="23">
        <f t="shared" si="21"/>
        <v>19.38</v>
      </c>
      <c r="R110" s="23">
        <v>4</v>
      </c>
      <c r="S110" s="23">
        <v>1</v>
      </c>
      <c r="T110" s="23"/>
      <c r="U110" s="23"/>
      <c r="V110" s="23"/>
      <c r="W110" s="23"/>
      <c r="X110" s="23"/>
      <c r="Y110" s="23"/>
      <c r="Z110" s="23"/>
      <c r="AA110" s="3"/>
      <c r="AB110" s="2"/>
      <c r="AC110" s="2"/>
    </row>
    <row r="111" spans="1:29" x14ac:dyDescent="0.25">
      <c r="A111" s="26" t="s">
        <v>152</v>
      </c>
      <c r="B111" s="23">
        <v>1.7</v>
      </c>
      <c r="C111" s="23">
        <v>6.2</v>
      </c>
      <c r="D111" s="23">
        <v>1</v>
      </c>
      <c r="E111" s="23">
        <v>7.0000000000000007E-2</v>
      </c>
      <c r="F111" s="23">
        <v>1.2</v>
      </c>
      <c r="G111" s="23"/>
      <c r="H111" s="23">
        <v>5</v>
      </c>
      <c r="I111" s="23"/>
      <c r="J111" s="23"/>
      <c r="K111" s="23">
        <f t="shared" si="16"/>
        <v>8.3870749499999988</v>
      </c>
      <c r="L111" s="23">
        <f t="shared" si="17"/>
        <v>0.57000000000000006</v>
      </c>
      <c r="M111" s="23">
        <f t="shared" si="18"/>
        <v>2.0870749499999999</v>
      </c>
      <c r="N111" s="23"/>
      <c r="O111" s="23">
        <f t="shared" si="19"/>
        <v>5.7080749499999985</v>
      </c>
      <c r="P111" s="23">
        <f t="shared" si="20"/>
        <v>8.3870749499999988</v>
      </c>
      <c r="Q111" s="23">
        <f t="shared" si="21"/>
        <v>19.38</v>
      </c>
      <c r="R111" s="23">
        <v>2</v>
      </c>
      <c r="S111" s="23">
        <v>1</v>
      </c>
      <c r="T111" s="23"/>
      <c r="U111" s="23"/>
      <c r="V111" s="23"/>
      <c r="W111" s="23"/>
      <c r="X111" s="23"/>
      <c r="Y111" s="23"/>
      <c r="Z111" s="23"/>
      <c r="AA111" s="3"/>
      <c r="AB111" s="2"/>
      <c r="AC111" s="2"/>
    </row>
    <row r="112" spans="1:29" x14ac:dyDescent="0.25">
      <c r="A112" s="26" t="s">
        <v>153</v>
      </c>
      <c r="B112" s="23">
        <v>1.7</v>
      </c>
      <c r="C112" s="23">
        <v>6.2</v>
      </c>
      <c r="D112" s="23">
        <v>1</v>
      </c>
      <c r="E112" s="23">
        <v>7.0000000000000007E-2</v>
      </c>
      <c r="F112" s="23">
        <v>1.2</v>
      </c>
      <c r="G112" s="23"/>
      <c r="H112" s="23">
        <v>5</v>
      </c>
      <c r="I112" s="23"/>
      <c r="J112" s="23"/>
      <c r="K112" s="23">
        <f t="shared" si="16"/>
        <v>8.3870749499999988</v>
      </c>
      <c r="L112" s="23">
        <f t="shared" si="17"/>
        <v>0.57000000000000006</v>
      </c>
      <c r="M112" s="23">
        <f t="shared" si="18"/>
        <v>2.0870749499999999</v>
      </c>
      <c r="N112" s="23"/>
      <c r="O112" s="23">
        <f t="shared" si="19"/>
        <v>5.7080749499999985</v>
      </c>
      <c r="P112" s="23">
        <f t="shared" si="20"/>
        <v>8.3870749499999988</v>
      </c>
      <c r="Q112" s="23">
        <f t="shared" si="21"/>
        <v>19.38</v>
      </c>
      <c r="R112" s="23">
        <v>2</v>
      </c>
      <c r="S112" s="23">
        <v>1</v>
      </c>
      <c r="T112" s="23"/>
      <c r="U112" s="23"/>
      <c r="V112" s="23"/>
      <c r="W112" s="23"/>
      <c r="X112" s="23"/>
      <c r="Y112" s="23"/>
      <c r="Z112" s="23"/>
      <c r="AA112" s="3"/>
      <c r="AB112" s="2"/>
      <c r="AC112" s="2"/>
    </row>
    <row r="113" spans="1:29" x14ac:dyDescent="0.25">
      <c r="A113" s="26" t="s">
        <v>154</v>
      </c>
      <c r="B113" s="23">
        <v>1.7</v>
      </c>
      <c r="C113" s="23">
        <v>6.2</v>
      </c>
      <c r="D113" s="23">
        <v>1</v>
      </c>
      <c r="E113" s="23">
        <v>7.0000000000000007E-2</v>
      </c>
      <c r="F113" s="23">
        <v>1.2</v>
      </c>
      <c r="G113" s="23"/>
      <c r="H113" s="23">
        <v>5</v>
      </c>
      <c r="I113" s="23"/>
      <c r="J113" s="23"/>
      <c r="K113" s="23">
        <f t="shared" si="16"/>
        <v>8.3870749499999988</v>
      </c>
      <c r="L113" s="23">
        <f t="shared" si="17"/>
        <v>0.57000000000000006</v>
      </c>
      <c r="M113" s="23">
        <f t="shared" si="18"/>
        <v>2.0870749499999999</v>
      </c>
      <c r="N113" s="23"/>
      <c r="O113" s="23">
        <f t="shared" si="19"/>
        <v>5.7080749499999985</v>
      </c>
      <c r="P113" s="23">
        <f t="shared" si="20"/>
        <v>8.3870749499999988</v>
      </c>
      <c r="Q113" s="23">
        <f t="shared" si="21"/>
        <v>19.38</v>
      </c>
      <c r="R113" s="23">
        <v>3</v>
      </c>
      <c r="S113" s="23">
        <v>1</v>
      </c>
      <c r="T113" s="23"/>
      <c r="U113" s="23"/>
      <c r="V113" s="23"/>
      <c r="W113" s="23"/>
      <c r="X113" s="23"/>
      <c r="Y113" s="23"/>
      <c r="Z113" s="23"/>
      <c r="AA113" s="3"/>
      <c r="AB113" s="2"/>
      <c r="AC113" s="2"/>
    </row>
    <row r="114" spans="1:29" x14ac:dyDescent="0.25">
      <c r="A114" s="26" t="s">
        <v>155</v>
      </c>
      <c r="B114" s="23">
        <v>1.7</v>
      </c>
      <c r="C114" s="23">
        <v>6.2</v>
      </c>
      <c r="D114" s="23">
        <v>1</v>
      </c>
      <c r="E114" s="23">
        <v>7.0000000000000007E-2</v>
      </c>
      <c r="F114" s="23">
        <v>1.2</v>
      </c>
      <c r="G114" s="23"/>
      <c r="H114" s="23">
        <v>5</v>
      </c>
      <c r="I114" s="23"/>
      <c r="J114" s="23"/>
      <c r="K114" s="23">
        <f t="shared" si="16"/>
        <v>8.3870749499999988</v>
      </c>
      <c r="L114" s="23">
        <f t="shared" si="17"/>
        <v>0.57000000000000006</v>
      </c>
      <c r="M114" s="23">
        <f t="shared" si="18"/>
        <v>2.0870749499999999</v>
      </c>
      <c r="N114" s="23"/>
      <c r="O114" s="23">
        <f t="shared" si="19"/>
        <v>5.7080749499999985</v>
      </c>
      <c r="P114" s="23">
        <f t="shared" si="20"/>
        <v>8.3870749499999988</v>
      </c>
      <c r="Q114" s="23">
        <f t="shared" si="21"/>
        <v>19.38</v>
      </c>
      <c r="R114" s="23">
        <v>3</v>
      </c>
      <c r="S114" s="23">
        <v>1</v>
      </c>
      <c r="T114" s="23"/>
      <c r="U114" s="23"/>
      <c r="V114" s="23"/>
      <c r="W114" s="23"/>
      <c r="X114" s="23"/>
      <c r="Y114" s="23"/>
      <c r="Z114" s="23"/>
      <c r="AA114" s="3"/>
      <c r="AB114" s="2"/>
      <c r="AC114" s="2"/>
    </row>
    <row r="115" spans="1:29" x14ac:dyDescent="0.25">
      <c r="A115" s="26" t="s">
        <v>156</v>
      </c>
      <c r="B115" s="23">
        <v>1.7</v>
      </c>
      <c r="C115" s="23">
        <v>6.2</v>
      </c>
      <c r="D115" s="23">
        <v>1</v>
      </c>
      <c r="E115" s="23">
        <v>7.0000000000000007E-2</v>
      </c>
      <c r="F115" s="23">
        <v>1.2</v>
      </c>
      <c r="G115" s="23"/>
      <c r="H115" s="23">
        <v>5</v>
      </c>
      <c r="I115" s="23"/>
      <c r="J115" s="23"/>
      <c r="K115" s="23">
        <f t="shared" si="16"/>
        <v>8.3870749499999988</v>
      </c>
      <c r="L115" s="23">
        <f t="shared" si="17"/>
        <v>0.57000000000000006</v>
      </c>
      <c r="M115" s="23">
        <f t="shared" si="18"/>
        <v>2.0870749499999999</v>
      </c>
      <c r="N115" s="23"/>
      <c r="O115" s="23">
        <f t="shared" si="19"/>
        <v>5.7080749499999985</v>
      </c>
      <c r="P115" s="23">
        <f t="shared" si="20"/>
        <v>8.3870749499999988</v>
      </c>
      <c r="Q115" s="23">
        <f t="shared" si="21"/>
        <v>19.38</v>
      </c>
      <c r="R115" s="23">
        <v>3</v>
      </c>
      <c r="S115" s="23">
        <v>1</v>
      </c>
      <c r="T115" s="23"/>
      <c r="U115" s="23"/>
      <c r="V115" s="23"/>
      <c r="W115" s="23"/>
      <c r="X115" s="23"/>
      <c r="Y115" s="23"/>
      <c r="Z115" s="23"/>
      <c r="AA115" s="3"/>
      <c r="AB115" s="2"/>
      <c r="AC115" s="2"/>
    </row>
    <row r="116" spans="1:29" x14ac:dyDescent="0.25">
      <c r="A116" s="26" t="s">
        <v>157</v>
      </c>
      <c r="B116" s="23">
        <v>1.7</v>
      </c>
      <c r="C116" s="23">
        <v>6.2</v>
      </c>
      <c r="D116" s="23">
        <v>1</v>
      </c>
      <c r="E116" s="23">
        <v>7.0000000000000007E-2</v>
      </c>
      <c r="F116" s="23">
        <v>1.2</v>
      </c>
      <c r="G116" s="23"/>
      <c r="H116" s="23">
        <v>5</v>
      </c>
      <c r="I116" s="23"/>
      <c r="J116" s="23"/>
      <c r="K116" s="23">
        <f t="shared" si="16"/>
        <v>8.3870749499999988</v>
      </c>
      <c r="L116" s="23">
        <f t="shared" si="17"/>
        <v>0.57000000000000006</v>
      </c>
      <c r="M116" s="23">
        <f t="shared" si="18"/>
        <v>2.0870749499999999</v>
      </c>
      <c r="N116" s="23"/>
      <c r="O116" s="23">
        <f t="shared" si="19"/>
        <v>5.7080749499999985</v>
      </c>
      <c r="P116" s="23">
        <f t="shared" si="20"/>
        <v>8.3870749499999988</v>
      </c>
      <c r="Q116" s="23">
        <f t="shared" si="21"/>
        <v>19.38</v>
      </c>
      <c r="R116" s="23">
        <v>3</v>
      </c>
      <c r="S116" s="23">
        <v>1</v>
      </c>
      <c r="T116" s="23"/>
      <c r="U116" s="23"/>
      <c r="V116" s="23"/>
      <c r="W116" s="23"/>
      <c r="X116" s="23"/>
      <c r="Y116" s="23"/>
      <c r="Z116" s="23"/>
      <c r="AA116" s="3"/>
      <c r="AB116" s="2"/>
      <c r="AC116" s="2"/>
    </row>
    <row r="117" spans="1:29" x14ac:dyDescent="0.25">
      <c r="A117" s="26" t="s">
        <v>158</v>
      </c>
      <c r="B117" s="23">
        <v>1.7</v>
      </c>
      <c r="C117" s="23">
        <v>7</v>
      </c>
      <c r="D117" s="23">
        <v>1</v>
      </c>
      <c r="E117" s="23">
        <v>7.0000000000000007E-2</v>
      </c>
      <c r="F117" s="23">
        <v>2</v>
      </c>
      <c r="G117" s="23"/>
      <c r="H117" s="23">
        <v>5</v>
      </c>
      <c r="I117" s="23"/>
      <c r="J117" s="23"/>
      <c r="K117" s="23">
        <f t="shared" si="16"/>
        <v>9.3199977499999989</v>
      </c>
      <c r="L117" s="23">
        <f t="shared" si="17"/>
        <v>0.65</v>
      </c>
      <c r="M117" s="23">
        <f t="shared" si="18"/>
        <v>2.3799977499999998</v>
      </c>
      <c r="N117" s="23"/>
      <c r="O117" s="23">
        <f t="shared" si="19"/>
        <v>6.2649977499999991</v>
      </c>
      <c r="P117" s="23">
        <f t="shared" si="20"/>
        <v>9.3199977499999989</v>
      </c>
      <c r="Q117" s="23">
        <f t="shared" si="21"/>
        <v>22.099999999999998</v>
      </c>
      <c r="R117" s="23">
        <v>2</v>
      </c>
      <c r="S117" s="23">
        <v>1</v>
      </c>
      <c r="T117" s="23"/>
      <c r="U117" s="23"/>
      <c r="V117" s="23"/>
      <c r="W117" s="23"/>
      <c r="X117" s="23"/>
      <c r="Y117" s="23"/>
      <c r="Z117" s="23"/>
      <c r="AA117" s="3"/>
      <c r="AB117" s="2"/>
      <c r="AC117" s="2"/>
    </row>
    <row r="118" spans="1:29" x14ac:dyDescent="0.25">
      <c r="A118" s="26" t="s">
        <v>159</v>
      </c>
      <c r="B118" s="23">
        <v>1.7</v>
      </c>
      <c r="C118" s="23">
        <v>13</v>
      </c>
      <c r="D118" s="23">
        <v>1</v>
      </c>
      <c r="E118" s="23">
        <v>7.0000000000000007E-2</v>
      </c>
      <c r="F118" s="23">
        <v>8</v>
      </c>
      <c r="G118" s="23"/>
      <c r="H118" s="23">
        <v>5</v>
      </c>
      <c r="I118" s="23"/>
      <c r="J118" s="23"/>
      <c r="K118" s="23">
        <f t="shared" si="16"/>
        <v>16.316918749999999</v>
      </c>
      <c r="L118" s="23">
        <f t="shared" si="17"/>
        <v>1.25</v>
      </c>
      <c r="M118" s="23">
        <f t="shared" si="18"/>
        <v>4.5769187499999999</v>
      </c>
      <c r="N118" s="23"/>
      <c r="O118" s="23">
        <f t="shared" si="19"/>
        <v>10.441918749999999</v>
      </c>
      <c r="P118" s="23">
        <f t="shared" si="20"/>
        <v>16.316918749999999</v>
      </c>
      <c r="Q118" s="23">
        <f t="shared" si="21"/>
        <v>42.5</v>
      </c>
      <c r="R118" s="23">
        <v>3</v>
      </c>
      <c r="S118" s="23">
        <v>1</v>
      </c>
      <c r="T118" s="23"/>
      <c r="U118" s="17"/>
      <c r="V118" s="17"/>
      <c r="W118" s="17"/>
      <c r="X118" s="17"/>
      <c r="Y118" s="17"/>
      <c r="Z118" s="17"/>
      <c r="AA118" s="2"/>
      <c r="AB118" s="2"/>
      <c r="AC118" s="2"/>
    </row>
    <row r="119" spans="1:29" x14ac:dyDescent="0.25">
      <c r="A119" s="26" t="s">
        <v>160</v>
      </c>
      <c r="B119" s="23">
        <v>1.7</v>
      </c>
      <c r="C119" s="23">
        <v>6.6</v>
      </c>
      <c r="D119" s="23">
        <v>1</v>
      </c>
      <c r="E119" s="23">
        <v>7.0000000000000007E-2</v>
      </c>
      <c r="F119" s="23">
        <v>1.6</v>
      </c>
      <c r="G119" s="23"/>
      <c r="H119" s="23">
        <v>5</v>
      </c>
      <c r="I119" s="23"/>
      <c r="J119" s="23"/>
      <c r="K119" s="23">
        <f t="shared" si="16"/>
        <v>8.8535363499999988</v>
      </c>
      <c r="L119" s="23">
        <f t="shared" si="17"/>
        <v>0.61</v>
      </c>
      <c r="M119" s="23">
        <f t="shared" si="18"/>
        <v>2.2335363499999996</v>
      </c>
      <c r="N119" s="23"/>
      <c r="O119" s="23">
        <f t="shared" si="19"/>
        <v>5.9865363499999997</v>
      </c>
      <c r="P119" s="23">
        <f t="shared" si="20"/>
        <v>8.8535363499999988</v>
      </c>
      <c r="Q119" s="23">
        <f t="shared" si="21"/>
        <v>20.74</v>
      </c>
      <c r="R119" s="23">
        <v>2</v>
      </c>
      <c r="S119" s="23">
        <v>1</v>
      </c>
      <c r="T119" s="23"/>
      <c r="U119" s="17"/>
      <c r="V119" s="17"/>
      <c r="W119" s="17"/>
      <c r="X119" s="17"/>
      <c r="Y119" s="17"/>
      <c r="Z119" s="17"/>
      <c r="AA119" s="2"/>
      <c r="AB119" s="2"/>
      <c r="AC119" s="2"/>
    </row>
    <row r="120" spans="1:29" x14ac:dyDescent="0.25">
      <c r="A120" s="26" t="s">
        <v>161</v>
      </c>
      <c r="B120" s="23">
        <v>1.7</v>
      </c>
      <c r="C120" s="23">
        <v>13.4</v>
      </c>
      <c r="D120" s="23">
        <v>1</v>
      </c>
      <c r="E120" s="23">
        <v>7.0000000000000007E-2</v>
      </c>
      <c r="F120" s="23">
        <v>8.4</v>
      </c>
      <c r="G120" s="23"/>
      <c r="H120" s="23">
        <v>5</v>
      </c>
      <c r="I120" s="23"/>
      <c r="J120" s="23"/>
      <c r="K120" s="23">
        <f t="shared" si="16"/>
        <v>16.783380149999999</v>
      </c>
      <c r="L120" s="23">
        <f t="shared" si="17"/>
        <v>1.29</v>
      </c>
      <c r="M120" s="23">
        <f t="shared" si="18"/>
        <v>4.7233801499999997</v>
      </c>
      <c r="N120" s="23"/>
      <c r="O120" s="23">
        <f t="shared" si="19"/>
        <v>10.72038015</v>
      </c>
      <c r="P120" s="23">
        <f t="shared" si="20"/>
        <v>16.783380149999999</v>
      </c>
      <c r="Q120" s="23">
        <f t="shared" si="21"/>
        <v>43.86</v>
      </c>
      <c r="R120" s="23">
        <v>3</v>
      </c>
      <c r="S120" s="23">
        <v>1</v>
      </c>
      <c r="T120" s="23"/>
      <c r="U120" s="17"/>
      <c r="V120" s="17"/>
      <c r="W120" s="17"/>
      <c r="X120" s="17"/>
      <c r="Y120" s="17"/>
      <c r="Z120" s="17"/>
      <c r="AA120" s="2"/>
      <c r="AB120" s="2"/>
      <c r="AC120" s="2"/>
    </row>
    <row r="121" spans="1:29" x14ac:dyDescent="0.25">
      <c r="A121" s="26" t="s">
        <v>162</v>
      </c>
      <c r="B121" s="23">
        <v>1.7</v>
      </c>
      <c r="C121" s="23">
        <v>6.6</v>
      </c>
      <c r="D121" s="23">
        <v>1</v>
      </c>
      <c r="E121" s="23">
        <v>7.0000000000000007E-2</v>
      </c>
      <c r="F121" s="23">
        <v>1.6</v>
      </c>
      <c r="G121" s="23"/>
      <c r="H121" s="23">
        <v>5</v>
      </c>
      <c r="I121" s="23"/>
      <c r="J121" s="23"/>
      <c r="K121" s="23">
        <f t="shared" si="16"/>
        <v>8.8535363499999988</v>
      </c>
      <c r="L121" s="23">
        <f t="shared" si="17"/>
        <v>0.61</v>
      </c>
      <c r="M121" s="23">
        <f t="shared" si="18"/>
        <v>2.2335363499999996</v>
      </c>
      <c r="N121" s="23"/>
      <c r="O121" s="23">
        <f t="shared" si="19"/>
        <v>5.9865363499999997</v>
      </c>
      <c r="P121" s="23">
        <f t="shared" si="20"/>
        <v>8.8535363499999988</v>
      </c>
      <c r="Q121" s="23">
        <f t="shared" si="21"/>
        <v>20.74</v>
      </c>
      <c r="R121" s="23">
        <v>2</v>
      </c>
      <c r="S121" s="23">
        <v>1</v>
      </c>
      <c r="T121" s="23"/>
      <c r="U121" s="17"/>
      <c r="V121" s="17"/>
      <c r="W121" s="17"/>
      <c r="X121" s="17"/>
      <c r="Y121" s="17"/>
      <c r="Z121" s="17"/>
      <c r="AA121" s="2"/>
      <c r="AB121" s="2"/>
      <c r="AC121" s="2"/>
    </row>
    <row r="122" spans="1:29" x14ac:dyDescent="0.25">
      <c r="A122" s="26" t="s">
        <v>163</v>
      </c>
      <c r="B122" s="23">
        <v>1.7</v>
      </c>
      <c r="C122" s="23">
        <v>13.4</v>
      </c>
      <c r="D122" s="23">
        <v>1</v>
      </c>
      <c r="E122" s="23">
        <v>7.0000000000000007E-2</v>
      </c>
      <c r="F122" s="23">
        <v>8.4</v>
      </c>
      <c r="G122" s="23"/>
      <c r="H122" s="23">
        <v>5</v>
      </c>
      <c r="I122" s="23"/>
      <c r="J122" s="23"/>
      <c r="K122" s="23">
        <f t="shared" si="16"/>
        <v>16.783380149999999</v>
      </c>
      <c r="L122" s="23">
        <f t="shared" si="17"/>
        <v>1.29</v>
      </c>
      <c r="M122" s="23">
        <f t="shared" si="18"/>
        <v>4.7233801499999997</v>
      </c>
      <c r="N122" s="23"/>
      <c r="O122" s="23">
        <f t="shared" si="19"/>
        <v>10.72038015</v>
      </c>
      <c r="P122" s="23">
        <f t="shared" si="20"/>
        <v>16.783380149999999</v>
      </c>
      <c r="Q122" s="23">
        <f t="shared" si="21"/>
        <v>43.86</v>
      </c>
      <c r="R122" s="23">
        <v>3</v>
      </c>
      <c r="S122" s="23">
        <v>1</v>
      </c>
      <c r="T122" s="23"/>
      <c r="U122" s="17"/>
      <c r="V122" s="17"/>
      <c r="W122" s="17"/>
      <c r="X122" s="17"/>
      <c r="Y122" s="17"/>
      <c r="Z122" s="17"/>
      <c r="AA122" s="2"/>
      <c r="AB122" s="2"/>
      <c r="AC122" s="2"/>
    </row>
    <row r="123" spans="1:29" x14ac:dyDescent="0.25">
      <c r="A123" s="26" t="s">
        <v>164</v>
      </c>
      <c r="B123" s="23">
        <v>1.7</v>
      </c>
      <c r="C123" s="23">
        <v>13.5</v>
      </c>
      <c r="D123" s="23">
        <v>1</v>
      </c>
      <c r="E123" s="23">
        <v>7.0000000000000007E-2</v>
      </c>
      <c r="F123" s="23">
        <v>8.5</v>
      </c>
      <c r="G123" s="23"/>
      <c r="H123" s="23">
        <v>5</v>
      </c>
      <c r="I123" s="23"/>
      <c r="J123" s="23"/>
      <c r="K123" s="23">
        <f t="shared" si="16"/>
        <v>16.899995499999999</v>
      </c>
      <c r="L123" s="23">
        <f t="shared" si="17"/>
        <v>1.3</v>
      </c>
      <c r="M123" s="23">
        <f t="shared" si="18"/>
        <v>4.7599954999999996</v>
      </c>
      <c r="N123" s="23"/>
      <c r="O123" s="23">
        <f t="shared" si="19"/>
        <v>10.7899955</v>
      </c>
      <c r="P123" s="23">
        <f t="shared" si="20"/>
        <v>16.899995499999999</v>
      </c>
      <c r="Q123" s="23">
        <f t="shared" si="21"/>
        <v>44.199999999999996</v>
      </c>
      <c r="R123" s="23">
        <v>3</v>
      </c>
      <c r="S123" s="23">
        <v>1</v>
      </c>
      <c r="T123" s="23"/>
      <c r="U123" s="15"/>
      <c r="V123" s="15"/>
      <c r="W123" s="15"/>
      <c r="X123" s="15"/>
      <c r="Y123" s="15"/>
      <c r="Z123" s="15"/>
    </row>
    <row r="124" spans="1:29" x14ac:dyDescent="0.25">
      <c r="A124" s="26" t="s">
        <v>165</v>
      </c>
      <c r="B124" s="23">
        <v>1.7</v>
      </c>
      <c r="C124" s="23">
        <v>13.5</v>
      </c>
      <c r="D124" s="23">
        <v>1</v>
      </c>
      <c r="E124" s="23">
        <v>7.0000000000000007E-2</v>
      </c>
      <c r="F124" s="23">
        <v>8.5</v>
      </c>
      <c r="G124" s="23"/>
      <c r="H124" s="23">
        <v>5</v>
      </c>
      <c r="I124" s="23"/>
      <c r="J124" s="23"/>
      <c r="K124" s="23">
        <f t="shared" si="16"/>
        <v>16.899995499999999</v>
      </c>
      <c r="L124" s="23">
        <f t="shared" si="17"/>
        <v>1.3</v>
      </c>
      <c r="M124" s="23">
        <f t="shared" si="18"/>
        <v>4.7599954999999996</v>
      </c>
      <c r="N124" s="23"/>
      <c r="O124" s="23">
        <f t="shared" si="19"/>
        <v>10.7899955</v>
      </c>
      <c r="P124" s="23">
        <f t="shared" si="20"/>
        <v>16.899995499999999</v>
      </c>
      <c r="Q124" s="23">
        <f t="shared" si="21"/>
        <v>44.199999999999996</v>
      </c>
      <c r="R124" s="23">
        <v>3</v>
      </c>
      <c r="S124" s="23">
        <v>1</v>
      </c>
      <c r="T124" s="23"/>
      <c r="U124" s="15"/>
      <c r="V124" s="15"/>
      <c r="W124" s="15"/>
      <c r="X124" s="15"/>
      <c r="Y124" s="15"/>
      <c r="Z124" s="15"/>
    </row>
    <row r="125" spans="1:29" x14ac:dyDescent="0.25">
      <c r="A125" s="26" t="s">
        <v>166</v>
      </c>
      <c r="B125" s="23">
        <v>1.7</v>
      </c>
      <c r="C125" s="23">
        <v>6.6</v>
      </c>
      <c r="D125" s="23">
        <v>1</v>
      </c>
      <c r="E125" s="23">
        <v>7.0000000000000007E-2</v>
      </c>
      <c r="F125" s="23">
        <v>1.6</v>
      </c>
      <c r="G125" s="23"/>
      <c r="H125" s="23">
        <v>5</v>
      </c>
      <c r="I125" s="23"/>
      <c r="J125" s="23"/>
      <c r="K125" s="23">
        <f t="shared" si="16"/>
        <v>8.8535363499999988</v>
      </c>
      <c r="L125" s="23">
        <f t="shared" si="17"/>
        <v>0.61</v>
      </c>
      <c r="M125" s="23">
        <f t="shared" si="18"/>
        <v>2.2335363499999996</v>
      </c>
      <c r="N125" s="23"/>
      <c r="O125" s="23">
        <f t="shared" si="19"/>
        <v>5.9865363499999997</v>
      </c>
      <c r="P125" s="23">
        <f t="shared" si="20"/>
        <v>8.8535363499999988</v>
      </c>
      <c r="Q125" s="23">
        <f t="shared" si="21"/>
        <v>20.74</v>
      </c>
      <c r="R125" s="23">
        <v>2</v>
      </c>
      <c r="S125" s="23">
        <v>1</v>
      </c>
      <c r="T125" s="23"/>
      <c r="U125" s="15"/>
      <c r="V125" s="15"/>
      <c r="W125" s="15"/>
      <c r="X125" s="15"/>
      <c r="Y125" s="15"/>
      <c r="Z125" s="15"/>
    </row>
    <row r="126" spans="1:29" x14ac:dyDescent="0.25">
      <c r="A126" s="26" t="s">
        <v>167</v>
      </c>
      <c r="B126" s="23">
        <v>1.7</v>
      </c>
      <c r="C126" s="23">
        <v>13.5</v>
      </c>
      <c r="D126" s="23">
        <v>1</v>
      </c>
      <c r="E126" s="23">
        <v>7.0000000000000007E-2</v>
      </c>
      <c r="F126" s="23">
        <v>8.5</v>
      </c>
      <c r="G126" s="23"/>
      <c r="H126" s="23">
        <v>5</v>
      </c>
      <c r="I126" s="23"/>
      <c r="J126" s="23"/>
      <c r="K126" s="23">
        <f t="shared" si="16"/>
        <v>16.899995499999999</v>
      </c>
      <c r="L126" s="23">
        <f t="shared" si="17"/>
        <v>1.3</v>
      </c>
      <c r="M126" s="23">
        <f t="shared" si="18"/>
        <v>4.7599954999999996</v>
      </c>
      <c r="N126" s="23"/>
      <c r="O126" s="23">
        <f t="shared" si="19"/>
        <v>10.7899955</v>
      </c>
      <c r="P126" s="23">
        <f t="shared" si="20"/>
        <v>16.899995499999999</v>
      </c>
      <c r="Q126" s="23">
        <f t="shared" si="21"/>
        <v>44.199999999999996</v>
      </c>
      <c r="R126" s="23">
        <v>3</v>
      </c>
      <c r="S126" s="23">
        <v>1</v>
      </c>
      <c r="T126" s="23"/>
      <c r="U126" s="15"/>
      <c r="V126" s="15"/>
      <c r="W126" s="15"/>
      <c r="X126" s="15"/>
      <c r="Y126" s="15"/>
      <c r="Z126" s="15"/>
    </row>
    <row r="127" spans="1:29" x14ac:dyDescent="0.25">
      <c r="A127" s="26" t="s">
        <v>168</v>
      </c>
      <c r="B127" s="23">
        <v>1.7</v>
      </c>
      <c r="C127" s="23">
        <v>6.8</v>
      </c>
      <c r="D127" s="23">
        <v>1</v>
      </c>
      <c r="E127" s="23">
        <v>7.0000000000000007E-2</v>
      </c>
      <c r="F127" s="23">
        <v>1.8</v>
      </c>
      <c r="G127" s="23"/>
      <c r="H127" s="23">
        <v>5</v>
      </c>
      <c r="I127" s="23"/>
      <c r="J127" s="23"/>
      <c r="K127" s="23">
        <f t="shared" si="16"/>
        <v>9.0867670499999988</v>
      </c>
      <c r="L127" s="23">
        <f t="shared" si="17"/>
        <v>0.63</v>
      </c>
      <c r="M127" s="23">
        <f t="shared" si="18"/>
        <v>2.3067670499999999</v>
      </c>
      <c r="N127" s="23"/>
      <c r="O127" s="23">
        <f t="shared" si="19"/>
        <v>6.1257670499999985</v>
      </c>
      <c r="P127" s="23">
        <f t="shared" si="20"/>
        <v>9.0867670499999988</v>
      </c>
      <c r="Q127" s="23">
        <f t="shared" si="21"/>
        <v>21.419999999999998</v>
      </c>
      <c r="R127" s="23">
        <v>3</v>
      </c>
      <c r="S127" s="23">
        <v>1</v>
      </c>
      <c r="T127" s="23"/>
      <c r="U127" s="15"/>
      <c r="V127" s="15"/>
      <c r="W127" s="15"/>
      <c r="X127" s="15"/>
      <c r="Y127" s="15"/>
      <c r="Z127" s="15"/>
    </row>
    <row r="128" spans="1:29" x14ac:dyDescent="0.25">
      <c r="A128" s="26" t="s">
        <v>169</v>
      </c>
      <c r="B128" s="23">
        <v>1.7</v>
      </c>
      <c r="C128" s="23">
        <v>13.2</v>
      </c>
      <c r="D128" s="23">
        <v>1</v>
      </c>
      <c r="E128" s="23">
        <v>7.0000000000000007E-2</v>
      </c>
      <c r="F128" s="23">
        <v>8.6999999999999993</v>
      </c>
      <c r="G128" s="23"/>
      <c r="H128" s="23">
        <v>4.5</v>
      </c>
      <c r="I128" s="23"/>
      <c r="J128" s="23"/>
      <c r="K128" s="23">
        <f t="shared" si="16"/>
        <v>16.400149449999997</v>
      </c>
      <c r="L128" s="23">
        <f t="shared" si="17"/>
        <v>1.27</v>
      </c>
      <c r="M128" s="23">
        <f t="shared" si="18"/>
        <v>4.6501494499999998</v>
      </c>
      <c r="N128" s="23"/>
      <c r="O128" s="23">
        <f t="shared" si="19"/>
        <v>10.431149449999998</v>
      </c>
      <c r="P128" s="23">
        <f t="shared" si="20"/>
        <v>16.400149449999997</v>
      </c>
      <c r="Q128" s="23">
        <f t="shared" si="21"/>
        <v>43.18</v>
      </c>
      <c r="R128" s="23">
        <v>3</v>
      </c>
      <c r="S128" s="23">
        <v>1</v>
      </c>
      <c r="T128" s="23"/>
      <c r="U128" s="15"/>
      <c r="V128" s="15"/>
      <c r="W128" s="15"/>
      <c r="X128" s="15"/>
      <c r="Y128" s="15"/>
      <c r="Z128" s="15"/>
    </row>
    <row r="129" spans="1:26" x14ac:dyDescent="0.25">
      <c r="A129" s="26" t="s">
        <v>170</v>
      </c>
      <c r="B129" s="23">
        <v>1.7</v>
      </c>
      <c r="C129" s="23">
        <v>13.2</v>
      </c>
      <c r="D129" s="23">
        <v>1</v>
      </c>
      <c r="E129" s="23">
        <v>7.0000000000000007E-2</v>
      </c>
      <c r="F129" s="23">
        <v>8.6999999999999993</v>
      </c>
      <c r="G129" s="23"/>
      <c r="H129" s="23">
        <v>4.5</v>
      </c>
      <c r="I129" s="23"/>
      <c r="J129" s="23"/>
      <c r="K129" s="23">
        <f t="shared" si="16"/>
        <v>16.400149449999997</v>
      </c>
      <c r="L129" s="23">
        <f t="shared" si="17"/>
        <v>1.27</v>
      </c>
      <c r="M129" s="23">
        <f t="shared" si="18"/>
        <v>4.6501494499999998</v>
      </c>
      <c r="N129" s="23"/>
      <c r="O129" s="23">
        <f t="shared" si="19"/>
        <v>10.431149449999998</v>
      </c>
      <c r="P129" s="23">
        <f t="shared" si="20"/>
        <v>16.400149449999997</v>
      </c>
      <c r="Q129" s="23">
        <f t="shared" si="21"/>
        <v>43.18</v>
      </c>
      <c r="R129" s="23">
        <v>3</v>
      </c>
      <c r="S129" s="23">
        <v>1</v>
      </c>
      <c r="T129" s="23"/>
      <c r="U129" s="15"/>
      <c r="V129" s="15"/>
      <c r="W129" s="15"/>
      <c r="X129" s="15"/>
      <c r="Y129" s="15"/>
      <c r="Z129" s="15"/>
    </row>
    <row r="130" spans="1:26" x14ac:dyDescent="0.25">
      <c r="A130" s="26" t="s">
        <v>171</v>
      </c>
      <c r="B130" s="23">
        <v>1.7</v>
      </c>
      <c r="C130" s="23">
        <v>6.9</v>
      </c>
      <c r="D130" s="23">
        <v>1</v>
      </c>
      <c r="E130" s="23">
        <v>7.0000000000000007E-2</v>
      </c>
      <c r="F130" s="23">
        <v>1.9</v>
      </c>
      <c r="G130" s="23"/>
      <c r="H130" s="23">
        <v>5</v>
      </c>
      <c r="I130" s="23"/>
      <c r="J130" s="23"/>
      <c r="K130" s="23">
        <f t="shared" si="16"/>
        <v>9.2033824000000024</v>
      </c>
      <c r="L130" s="23">
        <f t="shared" si="17"/>
        <v>0.64000000000000012</v>
      </c>
      <c r="M130" s="23">
        <f t="shared" si="18"/>
        <v>2.3433823999999999</v>
      </c>
      <c r="N130" s="23"/>
      <c r="O130" s="23">
        <f t="shared" si="19"/>
        <v>6.1953824000000024</v>
      </c>
      <c r="P130" s="23">
        <f t="shared" si="20"/>
        <v>9.2033824000000024</v>
      </c>
      <c r="Q130" s="23">
        <f t="shared" si="21"/>
        <v>21.76</v>
      </c>
      <c r="R130" s="23">
        <v>3</v>
      </c>
      <c r="S130" s="23">
        <v>1</v>
      </c>
      <c r="T130" s="23"/>
      <c r="U130" s="15"/>
      <c r="V130" s="15"/>
      <c r="W130" s="15"/>
      <c r="X130" s="15"/>
      <c r="Y130" s="15"/>
      <c r="Z130" s="15"/>
    </row>
    <row r="131" spans="1:26" x14ac:dyDescent="0.25">
      <c r="A131" s="26" t="s">
        <v>172</v>
      </c>
      <c r="B131" s="23">
        <v>1.7</v>
      </c>
      <c r="C131" s="23">
        <v>6.9</v>
      </c>
      <c r="D131" s="23">
        <v>1</v>
      </c>
      <c r="E131" s="23">
        <v>7.0000000000000007E-2</v>
      </c>
      <c r="F131" s="23">
        <v>1.9</v>
      </c>
      <c r="G131" s="23"/>
      <c r="H131" s="23">
        <v>5</v>
      </c>
      <c r="I131" s="23"/>
      <c r="J131" s="23"/>
      <c r="K131" s="23">
        <f t="shared" si="16"/>
        <v>9.2033824000000024</v>
      </c>
      <c r="L131" s="23">
        <f t="shared" si="17"/>
        <v>0.64000000000000012</v>
      </c>
      <c r="M131" s="23">
        <f t="shared" si="18"/>
        <v>2.3433823999999999</v>
      </c>
      <c r="N131" s="23"/>
      <c r="O131" s="23">
        <f t="shared" si="19"/>
        <v>6.1953824000000024</v>
      </c>
      <c r="P131" s="23">
        <f t="shared" si="20"/>
        <v>9.2033824000000024</v>
      </c>
      <c r="Q131" s="23">
        <f t="shared" si="21"/>
        <v>21.76</v>
      </c>
      <c r="R131" s="23">
        <v>3</v>
      </c>
      <c r="S131" s="23">
        <v>1</v>
      </c>
      <c r="T131" s="23"/>
      <c r="U131" s="15"/>
      <c r="V131" s="15"/>
      <c r="W131" s="15"/>
      <c r="X131" s="15"/>
      <c r="Y131" s="15"/>
      <c r="Z131" s="15"/>
    </row>
    <row r="132" spans="1:26" x14ac:dyDescent="0.25">
      <c r="A132" s="26" t="s">
        <v>173</v>
      </c>
      <c r="B132" s="23">
        <v>1.7</v>
      </c>
      <c r="C132" s="23">
        <v>13.2</v>
      </c>
      <c r="D132" s="23">
        <v>1</v>
      </c>
      <c r="E132" s="23">
        <v>7.0000000000000007E-2</v>
      </c>
      <c r="F132" s="23">
        <v>8.6999999999999993</v>
      </c>
      <c r="G132" s="23"/>
      <c r="H132" s="23">
        <v>4.5</v>
      </c>
      <c r="I132" s="23"/>
      <c r="J132" s="23"/>
      <c r="K132" s="23">
        <f t="shared" si="16"/>
        <v>16.400149449999997</v>
      </c>
      <c r="L132" s="23">
        <f t="shared" si="17"/>
        <v>1.27</v>
      </c>
      <c r="M132" s="23">
        <f t="shared" si="18"/>
        <v>4.6501494499999998</v>
      </c>
      <c r="N132" s="23"/>
      <c r="O132" s="23">
        <f t="shared" si="19"/>
        <v>10.431149449999998</v>
      </c>
      <c r="P132" s="23">
        <f t="shared" si="20"/>
        <v>16.400149449999997</v>
      </c>
      <c r="Q132" s="23">
        <f t="shared" si="21"/>
        <v>43.18</v>
      </c>
      <c r="R132" s="23">
        <v>3</v>
      </c>
      <c r="S132" s="23">
        <v>1</v>
      </c>
      <c r="T132" s="23"/>
      <c r="U132" s="15"/>
      <c r="V132" s="15"/>
      <c r="W132" s="15"/>
      <c r="X132" s="15"/>
      <c r="Y132" s="15"/>
      <c r="Z132" s="15"/>
    </row>
    <row r="133" spans="1:26" x14ac:dyDescent="0.25">
      <c r="A133" s="26" t="s">
        <v>174</v>
      </c>
      <c r="B133" s="23">
        <v>1.7</v>
      </c>
      <c r="C133" s="23">
        <v>6.9</v>
      </c>
      <c r="D133" s="23">
        <v>1</v>
      </c>
      <c r="E133" s="23">
        <v>7.0000000000000007E-2</v>
      </c>
      <c r="F133" s="23">
        <v>1.9</v>
      </c>
      <c r="G133" s="23"/>
      <c r="H133" s="23">
        <v>5</v>
      </c>
      <c r="I133" s="23"/>
      <c r="J133" s="23"/>
      <c r="K133" s="23">
        <f t="shared" si="16"/>
        <v>9.2033824000000024</v>
      </c>
      <c r="L133" s="23">
        <f t="shared" si="17"/>
        <v>0.64000000000000012</v>
      </c>
      <c r="M133" s="23">
        <f t="shared" si="18"/>
        <v>2.3433823999999999</v>
      </c>
      <c r="N133" s="23"/>
      <c r="O133" s="23">
        <f t="shared" si="19"/>
        <v>6.1953824000000024</v>
      </c>
      <c r="P133" s="23">
        <f t="shared" si="20"/>
        <v>9.2033824000000024</v>
      </c>
      <c r="Q133" s="23">
        <f t="shared" si="21"/>
        <v>21.76</v>
      </c>
      <c r="R133" s="23">
        <v>3</v>
      </c>
      <c r="S133" s="23">
        <v>1</v>
      </c>
      <c r="T133" s="23"/>
      <c r="U133" s="15"/>
      <c r="V133" s="15"/>
      <c r="W133" s="15"/>
      <c r="X133" s="15"/>
      <c r="Y133" s="15"/>
      <c r="Z133" s="15"/>
    </row>
    <row r="134" spans="1:26" x14ac:dyDescent="0.25">
      <c r="A134" s="26" t="s">
        <v>175</v>
      </c>
      <c r="B134" s="23">
        <v>1.7</v>
      </c>
      <c r="C134" s="23">
        <v>6.9</v>
      </c>
      <c r="D134" s="23">
        <v>1</v>
      </c>
      <c r="E134" s="23">
        <v>7.0000000000000007E-2</v>
      </c>
      <c r="F134" s="23">
        <v>1.9</v>
      </c>
      <c r="G134" s="23"/>
      <c r="H134" s="23">
        <v>5</v>
      </c>
      <c r="I134" s="23"/>
      <c r="J134" s="23"/>
      <c r="K134" s="23">
        <f t="shared" si="16"/>
        <v>9.2033824000000024</v>
      </c>
      <c r="L134" s="23">
        <f t="shared" si="17"/>
        <v>0.64000000000000012</v>
      </c>
      <c r="M134" s="23">
        <f t="shared" si="18"/>
        <v>2.3433823999999999</v>
      </c>
      <c r="N134" s="23"/>
      <c r="O134" s="23">
        <f t="shared" si="19"/>
        <v>6.1953824000000024</v>
      </c>
      <c r="P134" s="23">
        <f t="shared" si="20"/>
        <v>9.2033824000000024</v>
      </c>
      <c r="Q134" s="23">
        <f t="shared" si="21"/>
        <v>21.76</v>
      </c>
      <c r="R134" s="23">
        <v>3</v>
      </c>
      <c r="S134" s="23">
        <v>1</v>
      </c>
      <c r="T134" s="23"/>
      <c r="U134" s="15"/>
      <c r="V134" s="15"/>
      <c r="W134" s="15"/>
      <c r="X134" s="15"/>
      <c r="Y134" s="15"/>
      <c r="Z134" s="15"/>
    </row>
    <row r="135" spans="1:26" x14ac:dyDescent="0.25">
      <c r="A135" s="26" t="s">
        <v>176</v>
      </c>
      <c r="B135" s="23">
        <v>1.7</v>
      </c>
      <c r="C135" s="23">
        <v>13.2</v>
      </c>
      <c r="D135" s="23">
        <v>1</v>
      </c>
      <c r="E135" s="23">
        <v>7.0000000000000007E-2</v>
      </c>
      <c r="F135" s="23">
        <v>8.6999999999999993</v>
      </c>
      <c r="G135" s="23"/>
      <c r="H135" s="23">
        <v>4.5</v>
      </c>
      <c r="I135" s="23"/>
      <c r="J135" s="23"/>
      <c r="K135" s="23">
        <f t="shared" si="16"/>
        <v>16.400149449999997</v>
      </c>
      <c r="L135" s="23">
        <f t="shared" si="17"/>
        <v>1.27</v>
      </c>
      <c r="M135" s="23">
        <f t="shared" si="18"/>
        <v>4.6501494499999998</v>
      </c>
      <c r="N135" s="23"/>
      <c r="O135" s="23">
        <f t="shared" si="19"/>
        <v>10.431149449999998</v>
      </c>
      <c r="P135" s="23">
        <f t="shared" si="20"/>
        <v>16.400149449999997</v>
      </c>
      <c r="Q135" s="23">
        <f t="shared" si="21"/>
        <v>43.18</v>
      </c>
      <c r="R135" s="23">
        <v>2</v>
      </c>
      <c r="S135" s="23">
        <v>1</v>
      </c>
      <c r="T135" s="23"/>
      <c r="U135" s="15"/>
      <c r="V135" s="15"/>
      <c r="W135" s="15"/>
      <c r="X135" s="15"/>
      <c r="Y135" s="15"/>
      <c r="Z135" s="15"/>
    </row>
    <row r="136" spans="1:26" x14ac:dyDescent="0.25">
      <c r="A136" s="26" t="s">
        <v>177</v>
      </c>
      <c r="B136" s="23">
        <v>1.7</v>
      </c>
      <c r="C136" s="23">
        <v>6.9</v>
      </c>
      <c r="D136" s="23">
        <v>1</v>
      </c>
      <c r="E136" s="23">
        <v>7.0000000000000007E-2</v>
      </c>
      <c r="F136" s="23">
        <v>1.9</v>
      </c>
      <c r="G136" s="23"/>
      <c r="H136" s="23">
        <v>5</v>
      </c>
      <c r="I136" s="23"/>
      <c r="J136" s="23"/>
      <c r="K136" s="23">
        <f t="shared" si="16"/>
        <v>9.2033824000000024</v>
      </c>
      <c r="L136" s="23">
        <f t="shared" si="17"/>
        <v>0.64000000000000012</v>
      </c>
      <c r="M136" s="23">
        <f t="shared" si="18"/>
        <v>2.3433823999999999</v>
      </c>
      <c r="N136" s="23"/>
      <c r="O136" s="23">
        <f t="shared" si="19"/>
        <v>6.1953824000000024</v>
      </c>
      <c r="P136" s="23">
        <f t="shared" si="20"/>
        <v>9.2033824000000024</v>
      </c>
      <c r="Q136" s="23">
        <f t="shared" si="21"/>
        <v>21.76</v>
      </c>
      <c r="R136" s="23">
        <v>3</v>
      </c>
      <c r="S136" s="23">
        <v>1</v>
      </c>
      <c r="T136" s="23"/>
      <c r="U136" s="15"/>
      <c r="V136" s="15"/>
      <c r="W136" s="15"/>
      <c r="X136" s="15"/>
      <c r="Y136" s="15"/>
      <c r="Z136" s="15"/>
    </row>
    <row r="137" spans="1:26" x14ac:dyDescent="0.25">
      <c r="A137" s="26" t="s">
        <v>178</v>
      </c>
      <c r="B137" s="23">
        <v>1.7</v>
      </c>
      <c r="C137" s="23">
        <v>13.2</v>
      </c>
      <c r="D137" s="23">
        <v>1</v>
      </c>
      <c r="E137" s="23">
        <v>7.0000000000000007E-2</v>
      </c>
      <c r="F137" s="23">
        <v>8.6999999999999993</v>
      </c>
      <c r="G137" s="23"/>
      <c r="H137" s="23">
        <v>4.5</v>
      </c>
      <c r="I137" s="23"/>
      <c r="J137" s="23"/>
      <c r="K137" s="23">
        <f t="shared" si="16"/>
        <v>16.400149449999997</v>
      </c>
      <c r="L137" s="23">
        <f t="shared" si="17"/>
        <v>1.27</v>
      </c>
      <c r="M137" s="23">
        <f t="shared" si="18"/>
        <v>4.6501494499999998</v>
      </c>
      <c r="N137" s="23"/>
      <c r="O137" s="23">
        <f t="shared" si="19"/>
        <v>10.431149449999998</v>
      </c>
      <c r="P137" s="23">
        <f t="shared" si="20"/>
        <v>16.400149449999997</v>
      </c>
      <c r="Q137" s="23">
        <f t="shared" si="21"/>
        <v>43.18</v>
      </c>
      <c r="R137" s="23">
        <v>2</v>
      </c>
      <c r="S137" s="23">
        <v>1</v>
      </c>
      <c r="T137" s="23"/>
      <c r="U137" s="15"/>
      <c r="V137" s="15"/>
      <c r="W137" s="15"/>
      <c r="X137" s="15"/>
      <c r="Y137" s="15"/>
      <c r="Z137" s="15"/>
    </row>
    <row r="138" spans="1:26" x14ac:dyDescent="0.25">
      <c r="A138" s="26" t="s">
        <v>179</v>
      </c>
      <c r="B138" s="23">
        <v>1.7</v>
      </c>
      <c r="C138" s="23">
        <v>13.5</v>
      </c>
      <c r="D138" s="23">
        <v>1</v>
      </c>
      <c r="E138" s="23">
        <v>7.0000000000000007E-2</v>
      </c>
      <c r="F138" s="23">
        <v>8.5</v>
      </c>
      <c r="G138" s="23"/>
      <c r="H138" s="23">
        <v>5</v>
      </c>
      <c r="I138" s="23"/>
      <c r="J138" s="23"/>
      <c r="K138" s="23">
        <f t="shared" si="16"/>
        <v>16.899995499999999</v>
      </c>
      <c r="L138" s="23">
        <f t="shared" si="17"/>
        <v>1.3</v>
      </c>
      <c r="M138" s="23">
        <f t="shared" si="18"/>
        <v>4.7599954999999996</v>
      </c>
      <c r="N138" s="23"/>
      <c r="O138" s="23">
        <f t="shared" si="19"/>
        <v>10.7899955</v>
      </c>
      <c r="P138" s="23">
        <f t="shared" si="20"/>
        <v>16.899995499999999</v>
      </c>
      <c r="Q138" s="23">
        <f t="shared" si="21"/>
        <v>44.199999999999996</v>
      </c>
      <c r="R138" s="23">
        <v>3</v>
      </c>
      <c r="S138" s="23">
        <v>1</v>
      </c>
      <c r="T138" s="23"/>
      <c r="U138" s="15"/>
      <c r="V138" s="15"/>
      <c r="W138" s="15"/>
      <c r="X138" s="15"/>
      <c r="Y138" s="15"/>
      <c r="Z138" s="15"/>
    </row>
    <row r="139" spans="1:26" x14ac:dyDescent="0.25">
      <c r="A139" s="26" t="s">
        <v>180</v>
      </c>
      <c r="B139" s="23">
        <v>1.7</v>
      </c>
      <c r="C139" s="23">
        <v>6.4</v>
      </c>
      <c r="D139" s="23">
        <v>1</v>
      </c>
      <c r="E139" s="23">
        <v>7.0000000000000007E-2</v>
      </c>
      <c r="F139" s="23">
        <v>1.4</v>
      </c>
      <c r="G139" s="23"/>
      <c r="H139" s="23">
        <v>5</v>
      </c>
      <c r="I139" s="23"/>
      <c r="J139" s="23"/>
      <c r="K139" s="23">
        <f t="shared" si="16"/>
        <v>8.6203056500000006</v>
      </c>
      <c r="L139" s="23">
        <f t="shared" si="17"/>
        <v>0.59000000000000008</v>
      </c>
      <c r="M139" s="23">
        <f t="shared" si="18"/>
        <v>2.1603056500000002</v>
      </c>
      <c r="N139" s="23"/>
      <c r="O139" s="23">
        <f t="shared" si="19"/>
        <v>5.8473056500000009</v>
      </c>
      <c r="P139" s="23">
        <f t="shared" si="20"/>
        <v>8.6203056500000006</v>
      </c>
      <c r="Q139" s="23">
        <f t="shared" si="21"/>
        <v>20.060000000000002</v>
      </c>
      <c r="R139" s="23">
        <v>2</v>
      </c>
      <c r="S139" s="23">
        <v>1</v>
      </c>
      <c r="T139" s="23"/>
      <c r="U139" s="15"/>
      <c r="V139" s="15"/>
      <c r="W139" s="15"/>
      <c r="X139" s="15"/>
      <c r="Y139" s="15"/>
      <c r="Z139" s="15"/>
    </row>
    <row r="140" spans="1:26" x14ac:dyDescent="0.25">
      <c r="A140" s="26" t="s">
        <v>181</v>
      </c>
      <c r="B140" s="23">
        <v>1.7</v>
      </c>
      <c r="C140" s="23">
        <v>13.6</v>
      </c>
      <c r="D140" s="23">
        <v>1</v>
      </c>
      <c r="E140" s="23">
        <v>7.0000000000000007E-2</v>
      </c>
      <c r="F140" s="23">
        <v>8.6</v>
      </c>
      <c r="G140" s="23"/>
      <c r="H140" s="23">
        <v>5</v>
      </c>
      <c r="I140" s="23"/>
      <c r="J140" s="23"/>
      <c r="K140" s="23">
        <f t="shared" si="16"/>
        <v>17.016610849999999</v>
      </c>
      <c r="L140" s="23">
        <f t="shared" si="17"/>
        <v>1.31</v>
      </c>
      <c r="M140" s="23">
        <f t="shared" si="18"/>
        <v>4.7966108499999995</v>
      </c>
      <c r="N140" s="23"/>
      <c r="O140" s="23">
        <f t="shared" si="19"/>
        <v>10.859610849999999</v>
      </c>
      <c r="P140" s="23">
        <f t="shared" si="20"/>
        <v>17.016610849999999</v>
      </c>
      <c r="Q140" s="23">
        <f t="shared" si="21"/>
        <v>44.54</v>
      </c>
      <c r="R140" s="23">
        <v>3</v>
      </c>
      <c r="S140" s="23">
        <v>1</v>
      </c>
      <c r="T140" s="23"/>
      <c r="U140" s="15"/>
      <c r="V140" s="15"/>
      <c r="W140" s="15"/>
      <c r="X140" s="15"/>
      <c r="Y140" s="15"/>
      <c r="Z140" s="15"/>
    </row>
    <row r="141" spans="1:26" x14ac:dyDescent="0.25">
      <c r="A141" s="26" t="s">
        <v>182</v>
      </c>
      <c r="B141" s="23">
        <v>1.7</v>
      </c>
      <c r="C141" s="23">
        <v>6.4</v>
      </c>
      <c r="D141" s="23">
        <v>1</v>
      </c>
      <c r="E141" s="23">
        <v>7.0000000000000007E-2</v>
      </c>
      <c r="F141" s="23">
        <v>1.4</v>
      </c>
      <c r="G141" s="23"/>
      <c r="H141" s="23">
        <v>5</v>
      </c>
      <c r="I141" s="23"/>
      <c r="J141" s="23"/>
      <c r="K141" s="23">
        <f t="shared" si="16"/>
        <v>8.6203056500000006</v>
      </c>
      <c r="L141" s="23">
        <f t="shared" si="17"/>
        <v>0.59000000000000008</v>
      </c>
      <c r="M141" s="23">
        <f t="shared" si="18"/>
        <v>2.1603056500000002</v>
      </c>
      <c r="N141" s="23"/>
      <c r="O141" s="23">
        <f t="shared" si="19"/>
        <v>5.8473056500000009</v>
      </c>
      <c r="P141" s="23">
        <f t="shared" si="20"/>
        <v>8.6203056500000006</v>
      </c>
      <c r="Q141" s="23">
        <f t="shared" si="21"/>
        <v>20.060000000000002</v>
      </c>
      <c r="R141" s="23">
        <v>2</v>
      </c>
      <c r="S141" s="23">
        <v>1</v>
      </c>
      <c r="T141" s="23"/>
      <c r="U141" s="15"/>
      <c r="V141" s="15"/>
      <c r="W141" s="15"/>
      <c r="X141" s="15"/>
      <c r="Y141" s="15"/>
      <c r="Z141" s="15"/>
    </row>
    <row r="142" spans="1:26" x14ac:dyDescent="0.25">
      <c r="A142" s="26" t="s">
        <v>183</v>
      </c>
      <c r="B142" s="23">
        <v>1.7</v>
      </c>
      <c r="C142" s="23">
        <v>6.5</v>
      </c>
      <c r="D142" s="23">
        <v>1</v>
      </c>
      <c r="E142" s="23">
        <v>7.0000000000000007E-2</v>
      </c>
      <c r="F142" s="23">
        <v>1.5</v>
      </c>
      <c r="G142" s="23"/>
      <c r="H142" s="23">
        <v>5</v>
      </c>
      <c r="I142" s="23"/>
      <c r="J142" s="23"/>
      <c r="K142" s="23">
        <f t="shared" si="16"/>
        <v>8.7369210000000006</v>
      </c>
      <c r="L142" s="23">
        <f t="shared" si="17"/>
        <v>0.60000000000000009</v>
      </c>
      <c r="M142" s="23">
        <f t="shared" si="18"/>
        <v>2.1969209999999997</v>
      </c>
      <c r="N142" s="23"/>
      <c r="O142" s="23">
        <f t="shared" si="19"/>
        <v>5.9169210000000003</v>
      </c>
      <c r="P142" s="23">
        <f t="shared" si="20"/>
        <v>8.7369210000000006</v>
      </c>
      <c r="Q142" s="23">
        <f t="shared" si="21"/>
        <v>20.399999999999999</v>
      </c>
      <c r="R142" s="23">
        <v>2</v>
      </c>
      <c r="S142" s="23">
        <v>1</v>
      </c>
      <c r="T142" s="23"/>
      <c r="U142" s="15"/>
      <c r="V142" s="15"/>
      <c r="W142" s="15"/>
      <c r="X142" s="15"/>
      <c r="Y142" s="15"/>
      <c r="Z142" s="15"/>
    </row>
    <row r="143" spans="1:26" x14ac:dyDescent="0.25">
      <c r="A143" s="26" t="s">
        <v>184</v>
      </c>
      <c r="B143" s="23">
        <v>1.7</v>
      </c>
      <c r="C143" s="23">
        <v>13.4</v>
      </c>
      <c r="D143" s="23">
        <v>1</v>
      </c>
      <c r="E143" s="23">
        <v>7.0000000000000007E-2</v>
      </c>
      <c r="F143" s="23">
        <v>8.4</v>
      </c>
      <c r="G143" s="23"/>
      <c r="H143" s="23">
        <v>5</v>
      </c>
      <c r="I143" s="23"/>
      <c r="J143" s="23"/>
      <c r="K143" s="23">
        <f t="shared" si="16"/>
        <v>16.783380149999999</v>
      </c>
      <c r="L143" s="23">
        <f t="shared" si="17"/>
        <v>1.29</v>
      </c>
      <c r="M143" s="23">
        <f t="shared" si="18"/>
        <v>4.7233801499999997</v>
      </c>
      <c r="N143" s="23"/>
      <c r="O143" s="23">
        <f t="shared" si="19"/>
        <v>10.72038015</v>
      </c>
      <c r="P143" s="23">
        <f t="shared" si="20"/>
        <v>16.783380149999999</v>
      </c>
      <c r="Q143" s="23">
        <f t="shared" si="21"/>
        <v>43.86</v>
      </c>
      <c r="R143" s="23">
        <v>2</v>
      </c>
      <c r="S143" s="23">
        <v>1</v>
      </c>
      <c r="T143" s="23"/>
      <c r="U143" s="15"/>
      <c r="V143" s="15"/>
      <c r="W143" s="15"/>
      <c r="X143" s="15"/>
      <c r="Y143" s="15"/>
      <c r="Z143" s="15"/>
    </row>
    <row r="144" spans="1:26" x14ac:dyDescent="0.25">
      <c r="A144" s="26" t="s">
        <v>185</v>
      </c>
      <c r="B144" s="23">
        <v>1.7</v>
      </c>
      <c r="C144" s="23">
        <v>6.5</v>
      </c>
      <c r="D144" s="23">
        <v>1</v>
      </c>
      <c r="E144" s="23">
        <v>7.0000000000000007E-2</v>
      </c>
      <c r="F144" s="23">
        <v>1.5</v>
      </c>
      <c r="G144" s="23"/>
      <c r="H144" s="23">
        <v>5</v>
      </c>
      <c r="I144" s="23"/>
      <c r="J144" s="23"/>
      <c r="K144" s="23">
        <f t="shared" si="16"/>
        <v>8.7369210000000006</v>
      </c>
      <c r="L144" s="23">
        <f t="shared" si="17"/>
        <v>0.60000000000000009</v>
      </c>
      <c r="M144" s="23">
        <f t="shared" si="18"/>
        <v>2.1969209999999997</v>
      </c>
      <c r="N144" s="23"/>
      <c r="O144" s="23">
        <f t="shared" si="19"/>
        <v>5.9169210000000003</v>
      </c>
      <c r="P144" s="23">
        <f t="shared" si="20"/>
        <v>8.7369210000000006</v>
      </c>
      <c r="Q144" s="23">
        <f t="shared" si="21"/>
        <v>20.399999999999999</v>
      </c>
      <c r="R144" s="23">
        <v>2</v>
      </c>
      <c r="S144" s="23">
        <v>1</v>
      </c>
      <c r="T144" s="23"/>
      <c r="U144" s="15"/>
      <c r="V144" s="15"/>
      <c r="W144" s="15"/>
      <c r="X144" s="15"/>
      <c r="Y144" s="15"/>
      <c r="Z144" s="15"/>
    </row>
    <row r="145" spans="1:26" x14ac:dyDescent="0.25">
      <c r="A145" s="26" t="s">
        <v>186</v>
      </c>
      <c r="B145" s="23">
        <v>1.7</v>
      </c>
      <c r="C145" s="23">
        <v>13.4</v>
      </c>
      <c r="D145" s="23">
        <v>1</v>
      </c>
      <c r="E145" s="23">
        <v>7.0000000000000007E-2</v>
      </c>
      <c r="F145" s="23">
        <v>8.4</v>
      </c>
      <c r="G145" s="23"/>
      <c r="H145" s="23">
        <v>5</v>
      </c>
      <c r="I145" s="23"/>
      <c r="J145" s="23"/>
      <c r="K145" s="23">
        <f t="shared" si="16"/>
        <v>16.783380149999999</v>
      </c>
      <c r="L145" s="23">
        <f t="shared" si="17"/>
        <v>1.29</v>
      </c>
      <c r="M145" s="23">
        <f t="shared" si="18"/>
        <v>4.7233801499999997</v>
      </c>
      <c r="N145" s="23"/>
      <c r="O145" s="23">
        <f t="shared" si="19"/>
        <v>10.72038015</v>
      </c>
      <c r="P145" s="23">
        <f t="shared" si="20"/>
        <v>16.783380149999999</v>
      </c>
      <c r="Q145" s="23">
        <f t="shared" si="21"/>
        <v>43.86</v>
      </c>
      <c r="R145" s="23">
        <v>2</v>
      </c>
      <c r="S145" s="23">
        <v>1</v>
      </c>
      <c r="T145" s="23"/>
      <c r="U145" s="15"/>
      <c r="V145" s="15"/>
      <c r="W145" s="15"/>
      <c r="X145" s="15"/>
      <c r="Y145" s="15"/>
      <c r="Z145" s="15"/>
    </row>
    <row r="146" spans="1:26" x14ac:dyDescent="0.25">
      <c r="A146" s="26" t="s">
        <v>187</v>
      </c>
      <c r="B146" s="23">
        <v>1.7</v>
      </c>
      <c r="C146" s="23">
        <v>6.5</v>
      </c>
      <c r="D146" s="23">
        <v>1</v>
      </c>
      <c r="E146" s="23">
        <v>7.0000000000000007E-2</v>
      </c>
      <c r="F146" s="23">
        <v>1.5</v>
      </c>
      <c r="G146" s="23"/>
      <c r="H146" s="23">
        <v>5</v>
      </c>
      <c r="I146" s="23"/>
      <c r="J146" s="23"/>
      <c r="K146" s="23">
        <f t="shared" si="16"/>
        <v>8.7369210000000006</v>
      </c>
      <c r="L146" s="23">
        <f t="shared" si="17"/>
        <v>0.60000000000000009</v>
      </c>
      <c r="M146" s="23">
        <f t="shared" si="18"/>
        <v>2.1969209999999997</v>
      </c>
      <c r="N146" s="23"/>
      <c r="O146" s="23">
        <f t="shared" si="19"/>
        <v>5.9169210000000003</v>
      </c>
      <c r="P146" s="23">
        <f t="shared" si="20"/>
        <v>8.7369210000000006</v>
      </c>
      <c r="Q146" s="23">
        <f t="shared" si="21"/>
        <v>20.399999999999999</v>
      </c>
      <c r="R146" s="23">
        <v>2</v>
      </c>
      <c r="S146" s="23">
        <v>1</v>
      </c>
      <c r="T146" s="23"/>
      <c r="U146" s="15"/>
      <c r="V146" s="15"/>
      <c r="W146" s="15"/>
      <c r="X146" s="15"/>
      <c r="Y146" s="15"/>
      <c r="Z146" s="15"/>
    </row>
    <row r="147" spans="1:26" x14ac:dyDescent="0.25">
      <c r="A147" s="26" t="s">
        <v>188</v>
      </c>
      <c r="B147" s="23">
        <v>1.7</v>
      </c>
      <c r="C147" s="23">
        <v>13.4</v>
      </c>
      <c r="D147" s="23">
        <v>1</v>
      </c>
      <c r="E147" s="23">
        <v>7.0000000000000007E-2</v>
      </c>
      <c r="F147" s="23">
        <v>8.4</v>
      </c>
      <c r="G147" s="23"/>
      <c r="H147" s="23">
        <v>5</v>
      </c>
      <c r="I147" s="23"/>
      <c r="J147" s="23"/>
      <c r="K147" s="23">
        <f t="shared" si="16"/>
        <v>16.783380149999999</v>
      </c>
      <c r="L147" s="23">
        <f t="shared" si="17"/>
        <v>1.29</v>
      </c>
      <c r="M147" s="23">
        <f t="shared" si="18"/>
        <v>4.7233801499999997</v>
      </c>
      <c r="N147" s="23"/>
      <c r="O147" s="23">
        <f t="shared" si="19"/>
        <v>10.72038015</v>
      </c>
      <c r="P147" s="23">
        <f t="shared" si="20"/>
        <v>16.783380149999999</v>
      </c>
      <c r="Q147" s="23">
        <f t="shared" si="21"/>
        <v>43.86</v>
      </c>
      <c r="R147" s="23">
        <v>2</v>
      </c>
      <c r="S147" s="23">
        <v>1</v>
      </c>
      <c r="T147" s="23"/>
      <c r="U147" s="15"/>
      <c r="V147" s="15"/>
      <c r="W147" s="15"/>
      <c r="X147" s="15"/>
      <c r="Y147" s="15"/>
      <c r="Z147" s="15"/>
    </row>
    <row r="148" spans="1:26" x14ac:dyDescent="0.25">
      <c r="A148" s="15"/>
      <c r="B148" s="23"/>
      <c r="C148" s="24">
        <f>SUM(C42:C147)</f>
        <v>964.10000000000048</v>
      </c>
      <c r="D148" s="23"/>
      <c r="E148" s="23"/>
      <c r="F148" s="23"/>
      <c r="G148" s="23"/>
      <c r="H148" s="23"/>
      <c r="I148" s="23"/>
      <c r="J148" s="23"/>
      <c r="K148" s="24">
        <f t="shared" ref="K148:S148" si="22">SUM(K42:K147)</f>
        <v>1273.9095418500006</v>
      </c>
      <c r="L148" s="24">
        <f t="shared" si="22"/>
        <v>91.109999999999971</v>
      </c>
      <c r="M148" s="24">
        <f t="shared" si="22"/>
        <v>333.8385418499999</v>
      </c>
      <c r="N148" s="24">
        <f t="shared" si="22"/>
        <v>0</v>
      </c>
      <c r="O148" s="24">
        <f t="shared" si="22"/>
        <v>845.42254185000036</v>
      </c>
      <c r="P148" s="24">
        <f t="shared" si="22"/>
        <v>1273.9095418500006</v>
      </c>
      <c r="Q148" s="24">
        <f t="shared" si="22"/>
        <v>3161.9200000000005</v>
      </c>
      <c r="R148" s="24">
        <f t="shared" si="22"/>
        <v>269</v>
      </c>
      <c r="S148" s="24">
        <f t="shared" si="22"/>
        <v>102</v>
      </c>
      <c r="T148" s="23"/>
      <c r="U148" s="15"/>
      <c r="V148" s="15"/>
      <c r="W148" s="15"/>
      <c r="X148" s="15"/>
      <c r="Y148" s="15"/>
      <c r="Z148" s="15"/>
    </row>
    <row r="149" spans="1:26" x14ac:dyDescent="0.25">
      <c r="A149" s="15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15"/>
      <c r="V149" s="15"/>
      <c r="W149" s="15"/>
      <c r="X149" s="15"/>
      <c r="Y149" s="15"/>
      <c r="Z149" s="15"/>
    </row>
    <row r="150" spans="1:26" x14ac:dyDescent="0.25">
      <c r="A150" s="15"/>
      <c r="B150" s="23"/>
      <c r="C150" s="24">
        <f>C148-C151</f>
        <v>949.10000000000048</v>
      </c>
      <c r="D150" s="23" t="s">
        <v>199</v>
      </c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15"/>
      <c r="V150" s="15"/>
      <c r="W150" s="15"/>
      <c r="X150" s="15"/>
      <c r="Y150" s="15"/>
      <c r="Z150" s="15"/>
    </row>
    <row r="151" spans="1:26" x14ac:dyDescent="0.25">
      <c r="A151" s="15"/>
      <c r="B151" s="23"/>
      <c r="C151" s="24">
        <f>C85+C86+C106</f>
        <v>15</v>
      </c>
      <c r="D151" s="23" t="s">
        <v>84</v>
      </c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15"/>
      <c r="V151" s="15"/>
      <c r="W151" s="15"/>
      <c r="X151" s="15"/>
      <c r="Y151" s="15"/>
      <c r="Z151" s="15"/>
    </row>
    <row r="152" spans="1:26" x14ac:dyDescent="0.25">
      <c r="A152" s="15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15"/>
      <c r="V152" s="15"/>
      <c r="W152" s="15"/>
      <c r="X152" s="15"/>
      <c r="Y152" s="15"/>
      <c r="Z152" s="15"/>
    </row>
    <row r="153" spans="1:26" x14ac:dyDescent="0.25">
      <c r="A153" s="15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15"/>
      <c r="V153" s="15"/>
      <c r="W153" s="15"/>
      <c r="X153" s="15"/>
      <c r="Y153" s="15"/>
      <c r="Z153" s="15"/>
    </row>
    <row r="154" spans="1:26" x14ac:dyDescent="0.25">
      <c r="A154" s="15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15"/>
      <c r="V154" s="15"/>
      <c r="W154" s="15"/>
      <c r="X154" s="15"/>
      <c r="Y154" s="15"/>
      <c r="Z154" s="15"/>
    </row>
    <row r="155" spans="1:26" x14ac:dyDescent="0.25"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</row>
    <row r="156" spans="1:26" x14ac:dyDescent="0.25"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</row>
    <row r="157" spans="1:26" x14ac:dyDescent="0.25"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</row>
    <row r="158" spans="1:26" x14ac:dyDescent="0.25"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</row>
    <row r="159" spans="1:26" x14ac:dyDescent="0.25"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</row>
    <row r="160" spans="1:26" x14ac:dyDescent="0.25"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</row>
    <row r="161" spans="2:20" x14ac:dyDescent="0.25"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</row>
    <row r="162" spans="2:20" x14ac:dyDescent="0.25"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</row>
    <row r="163" spans="2:20" x14ac:dyDescent="0.25"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</row>
    <row r="164" spans="2:20" x14ac:dyDescent="0.25"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</row>
    <row r="165" spans="2:20" x14ac:dyDescent="0.25"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</row>
    <row r="166" spans="2:20" x14ac:dyDescent="0.25"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</row>
    <row r="167" spans="2:20" x14ac:dyDescent="0.25"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</row>
    <row r="168" spans="2:20" x14ac:dyDescent="0.25"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</row>
    <row r="169" spans="2:20" x14ac:dyDescent="0.25"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</row>
    <row r="170" spans="2:20" x14ac:dyDescent="0.25"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</row>
    <row r="171" spans="2:20" x14ac:dyDescent="0.25"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</row>
    <row r="172" spans="2:20" x14ac:dyDescent="0.25"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</row>
    <row r="173" spans="2:20" x14ac:dyDescent="0.25"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</row>
    <row r="174" spans="2:20" x14ac:dyDescent="0.25"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</row>
    <row r="175" spans="2:20" x14ac:dyDescent="0.25"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</row>
    <row r="176" spans="2:20" x14ac:dyDescent="0.25"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</row>
    <row r="177" spans="2:20" x14ac:dyDescent="0.25"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</row>
    <row r="178" spans="2:20" x14ac:dyDescent="0.25"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</row>
    <row r="179" spans="2:20" x14ac:dyDescent="0.25"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</row>
    <row r="180" spans="2:20" x14ac:dyDescent="0.25"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</row>
    <row r="181" spans="2:20" x14ac:dyDescent="0.25"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</row>
    <row r="182" spans="2:20" x14ac:dyDescent="0.25"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</row>
    <row r="183" spans="2:20" x14ac:dyDescent="0.25"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</row>
    <row r="184" spans="2:20" x14ac:dyDescent="0.25"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</row>
    <row r="185" spans="2:20" x14ac:dyDescent="0.25"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</row>
    <row r="186" spans="2:20" x14ac:dyDescent="0.25"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</row>
    <row r="187" spans="2:20" x14ac:dyDescent="0.25"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</row>
    <row r="188" spans="2:20" x14ac:dyDescent="0.25"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</row>
    <row r="189" spans="2:20" x14ac:dyDescent="0.25"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</row>
    <row r="190" spans="2:20" x14ac:dyDescent="0.25"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</row>
    <row r="191" spans="2:20" x14ac:dyDescent="0.25"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</row>
    <row r="192" spans="2:20" x14ac:dyDescent="0.25"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</row>
    <row r="193" spans="2:20" x14ac:dyDescent="0.25"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</row>
    <row r="194" spans="2:20" x14ac:dyDescent="0.25"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</row>
    <row r="195" spans="2:20" x14ac:dyDescent="0.25"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</row>
    <row r="196" spans="2:20" x14ac:dyDescent="0.25"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</row>
    <row r="197" spans="2:20" x14ac:dyDescent="0.25"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</row>
    <row r="198" spans="2:20" x14ac:dyDescent="0.25"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</row>
    <row r="199" spans="2:20" x14ac:dyDescent="0.25"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</row>
    <row r="200" spans="2:20" x14ac:dyDescent="0.25"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</row>
    <row r="201" spans="2:20" x14ac:dyDescent="0.25"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</row>
    <row r="202" spans="2:20" x14ac:dyDescent="0.25"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</row>
    <row r="203" spans="2:20" x14ac:dyDescent="0.25"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</row>
    <row r="204" spans="2:20" x14ac:dyDescent="0.25"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</row>
    <row r="205" spans="2:20" x14ac:dyDescent="0.25"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</row>
    <row r="206" spans="2:20" x14ac:dyDescent="0.25"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</row>
    <row r="207" spans="2:20" x14ac:dyDescent="0.25"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</row>
    <row r="208" spans="2:20" x14ac:dyDescent="0.25"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</row>
    <row r="209" spans="2:20" x14ac:dyDescent="0.25"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</row>
    <row r="210" spans="2:20" x14ac:dyDescent="0.25"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</row>
    <row r="211" spans="2:20" x14ac:dyDescent="0.25"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</row>
    <row r="212" spans="2:20" x14ac:dyDescent="0.25"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</row>
    <row r="213" spans="2:20" x14ac:dyDescent="0.25"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</row>
    <row r="214" spans="2:20" x14ac:dyDescent="0.25"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</row>
    <row r="215" spans="2:20" x14ac:dyDescent="0.25"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</row>
    <row r="216" spans="2:20" x14ac:dyDescent="0.25"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</row>
    <row r="217" spans="2:20" x14ac:dyDescent="0.25"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</row>
    <row r="218" spans="2:20" x14ac:dyDescent="0.25"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</row>
    <row r="219" spans="2:20" x14ac:dyDescent="0.25"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</row>
    <row r="220" spans="2:20" x14ac:dyDescent="0.25"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</row>
    <row r="221" spans="2:20" x14ac:dyDescent="0.25"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</row>
    <row r="222" spans="2:20" x14ac:dyDescent="0.25"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</row>
    <row r="223" spans="2:20" x14ac:dyDescent="0.25"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</row>
    <row r="224" spans="2:20" x14ac:dyDescent="0.25"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</row>
    <row r="225" spans="2:20" x14ac:dyDescent="0.25"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</row>
    <row r="226" spans="2:20" x14ac:dyDescent="0.25"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</row>
    <row r="227" spans="2:20" x14ac:dyDescent="0.25"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</row>
    <row r="228" spans="2:20" x14ac:dyDescent="0.25"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</row>
  </sheetData>
  <pageMargins left="0.31496062992125984" right="0.70866141732283472" top="0.39370078740157483" bottom="0.39370078740157483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AW153"/>
  <sheetViews>
    <sheetView topLeftCell="A7" zoomScaleNormal="100" workbookViewId="0">
      <selection activeCell="T146" sqref="T146"/>
    </sheetView>
  </sheetViews>
  <sheetFormatPr defaultRowHeight="15" x14ac:dyDescent="0.25"/>
  <cols>
    <col min="1" max="1" width="26.140625" customWidth="1"/>
    <col min="2" max="2" width="9.140625" customWidth="1"/>
    <col min="3" max="4" width="7.85546875" customWidth="1"/>
    <col min="5" max="5" width="8.28515625" customWidth="1"/>
    <col min="6" max="6" width="8.42578125" customWidth="1"/>
    <col min="7" max="7" width="10" customWidth="1"/>
    <col min="8" max="8" width="8.85546875" customWidth="1"/>
    <col min="9" max="9" width="9.5703125" customWidth="1"/>
    <col min="10" max="13" width="7.85546875" customWidth="1"/>
    <col min="14" max="14" width="7.7109375" customWidth="1"/>
    <col min="15" max="16" width="8.140625" customWidth="1"/>
    <col min="17" max="17" width="8.85546875" customWidth="1"/>
    <col min="18" max="18" width="10.140625" customWidth="1"/>
    <col min="19" max="19" width="8.28515625" customWidth="1"/>
    <col min="20" max="20" width="8.7109375" customWidth="1"/>
    <col min="21" max="22" width="7.85546875" customWidth="1"/>
    <col min="23" max="24" width="8" customWidth="1"/>
    <col min="25" max="25" width="10.28515625" customWidth="1"/>
    <col min="26" max="31" width="8" customWidth="1"/>
    <col min="32" max="32" width="10.85546875" customWidth="1"/>
    <col min="34" max="34" width="10.28515625" customWidth="1"/>
    <col min="35" max="35" width="9.42578125" customWidth="1"/>
    <col min="36" max="36" width="7.85546875" customWidth="1"/>
  </cols>
  <sheetData>
    <row r="2" spans="1:44" ht="18.75" x14ac:dyDescent="0.3">
      <c r="A2" s="6" t="s">
        <v>57</v>
      </c>
      <c r="B2" s="6" t="s">
        <v>58</v>
      </c>
    </row>
    <row r="3" spans="1:44" ht="18.75" x14ac:dyDescent="0.3">
      <c r="A3" s="6"/>
      <c r="B3" s="6"/>
    </row>
    <row r="4" spans="1:44" ht="18.75" x14ac:dyDescent="0.3">
      <c r="A4" s="6"/>
      <c r="B4" s="6" t="s">
        <v>25</v>
      </c>
    </row>
    <row r="5" spans="1:44" ht="18.75" x14ac:dyDescent="0.3">
      <c r="A5" s="6"/>
      <c r="B5" s="6"/>
    </row>
    <row r="6" spans="1:44" x14ac:dyDescent="0.25">
      <c r="E6" s="3"/>
      <c r="F6" s="3" t="s">
        <v>12</v>
      </c>
      <c r="G6" s="3" t="s">
        <v>20</v>
      </c>
      <c r="H6" s="3" t="s">
        <v>23</v>
      </c>
      <c r="I6" s="3" t="s">
        <v>26</v>
      </c>
      <c r="J6" s="3" t="s">
        <v>28</v>
      </c>
      <c r="K6" s="3" t="s">
        <v>42</v>
      </c>
      <c r="L6" s="3" t="s">
        <v>43</v>
      </c>
      <c r="M6" s="3" t="s">
        <v>54</v>
      </c>
      <c r="O6" s="3" t="s">
        <v>26</v>
      </c>
      <c r="P6" s="3" t="s">
        <v>28</v>
      </c>
      <c r="Q6" s="3" t="s">
        <v>29</v>
      </c>
      <c r="R6" s="3" t="s">
        <v>20</v>
      </c>
      <c r="S6" s="3" t="s">
        <v>54</v>
      </c>
      <c r="T6" s="3" t="s">
        <v>27</v>
      </c>
      <c r="U6" s="3" t="s">
        <v>45</v>
      </c>
      <c r="V6" s="3" t="s">
        <v>28</v>
      </c>
      <c r="W6" s="3"/>
      <c r="X6" s="4"/>
      <c r="Y6" s="4" t="s">
        <v>30</v>
      </c>
      <c r="Z6" s="4" t="s">
        <v>23</v>
      </c>
      <c r="AA6" s="4" t="s">
        <v>20</v>
      </c>
      <c r="AB6" s="4" t="s">
        <v>43</v>
      </c>
      <c r="AC6" s="4" t="s">
        <v>20</v>
      </c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</row>
    <row r="7" spans="1:44" ht="69" customHeight="1" x14ac:dyDescent="0.25">
      <c r="A7" s="7" t="s">
        <v>35</v>
      </c>
      <c r="B7" s="9" t="s">
        <v>7</v>
      </c>
      <c r="C7" s="9" t="s">
        <v>11</v>
      </c>
      <c r="D7" s="9" t="s">
        <v>190</v>
      </c>
      <c r="E7" s="9" t="s">
        <v>191</v>
      </c>
      <c r="F7" s="9" t="s">
        <v>192</v>
      </c>
      <c r="G7" s="9" t="s">
        <v>3</v>
      </c>
      <c r="H7" s="9" t="s">
        <v>3</v>
      </c>
      <c r="I7" s="9" t="s">
        <v>4</v>
      </c>
      <c r="J7" s="9" t="s">
        <v>53</v>
      </c>
      <c r="K7" s="9" t="s">
        <v>47</v>
      </c>
      <c r="L7" s="9" t="s">
        <v>48</v>
      </c>
      <c r="M7" s="9" t="s">
        <v>49</v>
      </c>
      <c r="N7" s="9" t="s">
        <v>189</v>
      </c>
      <c r="O7" s="9" t="s">
        <v>15</v>
      </c>
      <c r="P7" s="9" t="s">
        <v>13</v>
      </c>
      <c r="Q7" s="9" t="s">
        <v>13</v>
      </c>
      <c r="R7" s="9" t="s">
        <v>13</v>
      </c>
      <c r="S7" s="9" t="s">
        <v>15</v>
      </c>
      <c r="T7" s="9" t="s">
        <v>44</v>
      </c>
      <c r="U7" s="9" t="s">
        <v>13</v>
      </c>
      <c r="V7" s="9" t="s">
        <v>53</v>
      </c>
      <c r="W7" s="9" t="s">
        <v>32</v>
      </c>
      <c r="X7" s="9" t="s">
        <v>14</v>
      </c>
      <c r="Y7" s="9" t="s">
        <v>21</v>
      </c>
      <c r="Z7" s="9" t="s">
        <v>21</v>
      </c>
      <c r="AA7" s="9" t="s">
        <v>21</v>
      </c>
      <c r="AB7" s="9" t="s">
        <v>21</v>
      </c>
      <c r="AC7" s="9" t="s">
        <v>50</v>
      </c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1"/>
    </row>
    <row r="8" spans="1:44" s="4" customFormat="1" ht="15" customHeight="1" x14ac:dyDescent="0.25">
      <c r="B8" s="5" t="s">
        <v>8</v>
      </c>
      <c r="C8" s="5" t="s">
        <v>8</v>
      </c>
      <c r="D8" s="5" t="s">
        <v>8</v>
      </c>
      <c r="E8" s="5" t="s">
        <v>8</v>
      </c>
      <c r="F8" s="5" t="s">
        <v>8</v>
      </c>
      <c r="G8" s="5" t="s">
        <v>9</v>
      </c>
      <c r="H8" s="5" t="s">
        <v>9</v>
      </c>
      <c r="I8" s="5" t="s">
        <v>9</v>
      </c>
      <c r="J8" s="5" t="s">
        <v>9</v>
      </c>
      <c r="K8" s="5" t="s">
        <v>9</v>
      </c>
      <c r="L8" s="5" t="s">
        <v>9</v>
      </c>
      <c r="M8" s="5" t="s">
        <v>9</v>
      </c>
      <c r="N8" s="5" t="s">
        <v>8</v>
      </c>
      <c r="O8" s="5" t="s">
        <v>9</v>
      </c>
      <c r="P8" s="5" t="s">
        <v>9</v>
      </c>
      <c r="Q8" s="5" t="s">
        <v>9</v>
      </c>
      <c r="R8" s="5" t="s">
        <v>9</v>
      </c>
      <c r="S8" s="5" t="s">
        <v>9</v>
      </c>
      <c r="T8" s="5" t="s">
        <v>9</v>
      </c>
      <c r="U8" s="5" t="s">
        <v>9</v>
      </c>
      <c r="V8" s="5" t="s">
        <v>9</v>
      </c>
      <c r="W8" s="5" t="s">
        <v>9</v>
      </c>
      <c r="X8" s="5" t="s">
        <v>9</v>
      </c>
      <c r="Y8" s="5" t="s">
        <v>8</v>
      </c>
      <c r="Z8" s="5" t="s">
        <v>8</v>
      </c>
      <c r="AA8" s="5" t="s">
        <v>8</v>
      </c>
      <c r="AB8" s="5" t="s">
        <v>8</v>
      </c>
      <c r="AC8" s="5" t="s">
        <v>8</v>
      </c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</row>
    <row r="9" spans="1:44" x14ac:dyDescent="0.25">
      <c r="A9" t="s">
        <v>60</v>
      </c>
      <c r="B9" s="3">
        <v>267.36</v>
      </c>
      <c r="C9" s="3">
        <v>1.1000000000000001</v>
      </c>
      <c r="D9" s="3">
        <v>267.36</v>
      </c>
      <c r="E9" s="3">
        <v>0</v>
      </c>
      <c r="F9" s="3"/>
      <c r="G9" s="3"/>
      <c r="H9" s="3">
        <f>D9*(C9+2*0.3)</f>
        <v>454.51200000000006</v>
      </c>
      <c r="I9" s="3">
        <f>D9*C9</f>
        <v>294.09600000000006</v>
      </c>
      <c r="J9" s="3"/>
      <c r="K9" s="3"/>
      <c r="L9" s="3">
        <f>E9*(C9+2*0.3)</f>
        <v>0</v>
      </c>
      <c r="M9" s="3">
        <f>E9*C9</f>
        <v>0</v>
      </c>
      <c r="N9" s="3"/>
      <c r="O9" s="3">
        <f>I9</f>
        <v>294.09600000000006</v>
      </c>
      <c r="P9" s="3">
        <f>H9</f>
        <v>454.51200000000006</v>
      </c>
      <c r="Q9" s="3">
        <f>H9</f>
        <v>454.51200000000006</v>
      </c>
      <c r="R9" s="3"/>
      <c r="S9" s="3">
        <f>M9</f>
        <v>0</v>
      </c>
      <c r="T9" s="3">
        <f>L9</f>
        <v>0</v>
      </c>
      <c r="U9" s="3">
        <f>L9</f>
        <v>0</v>
      </c>
      <c r="V9" s="3"/>
      <c r="W9" s="3">
        <f>O9+S9</f>
        <v>294.09600000000006</v>
      </c>
      <c r="X9" s="3">
        <f>P9+2860+T9</f>
        <v>3314.5120000000002</v>
      </c>
      <c r="Y9" s="3">
        <f>2*D9</f>
        <v>534.72</v>
      </c>
      <c r="Z9" s="3">
        <f>2*D9</f>
        <v>534.72</v>
      </c>
      <c r="AA9" s="3">
        <v>409.2</v>
      </c>
      <c r="AB9" s="3">
        <f>2*E9</f>
        <v>0</v>
      </c>
      <c r="AC9" s="3">
        <f>AA9</f>
        <v>409.2</v>
      </c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</row>
    <row r="10" spans="1:44" x14ac:dyDescent="0.25">
      <c r="A10" t="s">
        <v>202</v>
      </c>
      <c r="B10" s="3">
        <v>6.5</v>
      </c>
      <c r="C10" s="3">
        <v>2</v>
      </c>
      <c r="D10" s="3">
        <v>6.5</v>
      </c>
      <c r="E10" s="3">
        <v>0</v>
      </c>
      <c r="F10" s="3"/>
      <c r="G10" s="3"/>
      <c r="H10" s="3">
        <f>(B10+0.3*2)*(C10+2*0.3)</f>
        <v>18.46</v>
      </c>
      <c r="I10" s="3">
        <f t="shared" ref="I10:I11" si="0">D10*C10</f>
        <v>13</v>
      </c>
      <c r="J10" s="3"/>
      <c r="K10" s="3"/>
      <c r="L10" s="3">
        <f t="shared" ref="L10" si="1">E10*(C10+2*0.3)</f>
        <v>0</v>
      </c>
      <c r="M10" s="3">
        <f t="shared" ref="M10:M11" si="2">E10*C10</f>
        <v>0</v>
      </c>
      <c r="N10" s="3"/>
      <c r="O10" s="3">
        <f t="shared" ref="O10:O11" si="3">I10</f>
        <v>13</v>
      </c>
      <c r="P10" s="3">
        <f t="shared" ref="P10:P11" si="4">H10</f>
        <v>18.46</v>
      </c>
      <c r="Q10" s="3">
        <f t="shared" ref="Q10:Q11" si="5">H10</f>
        <v>18.46</v>
      </c>
      <c r="R10" s="3"/>
      <c r="S10" s="3">
        <f t="shared" ref="S10:S11" si="6">M10</f>
        <v>0</v>
      </c>
      <c r="T10" s="3">
        <f t="shared" ref="T10:T11" si="7">L10</f>
        <v>0</v>
      </c>
      <c r="U10" s="3">
        <f t="shared" ref="U10:U11" si="8">L10</f>
        <v>0</v>
      </c>
      <c r="V10" s="3"/>
      <c r="W10" s="3">
        <f t="shared" ref="W10:W11" si="9">O10+S10</f>
        <v>13</v>
      </c>
      <c r="X10" s="3">
        <f>P10+T10</f>
        <v>18.46</v>
      </c>
      <c r="Y10" s="3">
        <f t="shared" ref="Y10:Y11" si="10">2*D10</f>
        <v>13</v>
      </c>
      <c r="Z10" s="3">
        <f t="shared" ref="Z10:Z11" si="11">2*D10</f>
        <v>13</v>
      </c>
      <c r="AA10" s="3"/>
      <c r="AB10" s="3">
        <f t="shared" ref="AB10:AB11" si="12">2*E10</f>
        <v>0</v>
      </c>
      <c r="AC10" s="3">
        <f t="shared" ref="AC10" si="13">AA10</f>
        <v>0</v>
      </c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</row>
    <row r="11" spans="1:44" x14ac:dyDescent="0.25">
      <c r="A11" t="s">
        <v>203</v>
      </c>
      <c r="B11" s="3">
        <v>32.299999999999997</v>
      </c>
      <c r="C11" s="3">
        <v>2</v>
      </c>
      <c r="D11" s="3"/>
      <c r="E11" s="3">
        <v>32.299999999999997</v>
      </c>
      <c r="F11" s="3"/>
      <c r="G11" s="3"/>
      <c r="H11" s="3">
        <f t="shared" ref="H11" si="14">D11*(C11+2*0.3)</f>
        <v>0</v>
      </c>
      <c r="I11" s="3">
        <f t="shared" si="0"/>
        <v>0</v>
      </c>
      <c r="J11" s="3"/>
      <c r="K11" s="3"/>
      <c r="L11" s="3">
        <f>(3*8.6+6.5+0.3*2*4)*(C11+2*0.3)</f>
        <v>90.22</v>
      </c>
      <c r="M11" s="3">
        <f t="shared" si="2"/>
        <v>64.599999999999994</v>
      </c>
      <c r="N11" s="3"/>
      <c r="O11" s="3">
        <f t="shared" si="3"/>
        <v>0</v>
      </c>
      <c r="P11" s="3">
        <f t="shared" si="4"/>
        <v>0</v>
      </c>
      <c r="Q11" s="3">
        <f t="shared" si="5"/>
        <v>0</v>
      </c>
      <c r="R11" s="3"/>
      <c r="S11" s="3">
        <f t="shared" si="6"/>
        <v>64.599999999999994</v>
      </c>
      <c r="T11" s="3">
        <f t="shared" si="7"/>
        <v>90.22</v>
      </c>
      <c r="U11" s="3">
        <f t="shared" si="8"/>
        <v>90.22</v>
      </c>
      <c r="V11" s="3"/>
      <c r="W11" s="3">
        <f t="shared" si="9"/>
        <v>64.599999999999994</v>
      </c>
      <c r="X11" s="3">
        <f t="shared" ref="X11" si="15">P11+T11</f>
        <v>90.22</v>
      </c>
      <c r="Y11" s="3">
        <f t="shared" si="10"/>
        <v>0</v>
      </c>
      <c r="Z11" s="3">
        <f t="shared" si="11"/>
        <v>0</v>
      </c>
      <c r="AA11" s="3"/>
      <c r="AB11" s="3">
        <f t="shared" si="12"/>
        <v>64.599999999999994</v>
      </c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</row>
    <row r="12" spans="1:44" x14ac:dyDescent="0.25">
      <c r="A12" t="s">
        <v>61</v>
      </c>
      <c r="B12" s="3">
        <v>3</v>
      </c>
      <c r="C12" s="3">
        <v>1.1000000000000001</v>
      </c>
      <c r="D12" s="3">
        <v>3</v>
      </c>
      <c r="E12" s="3"/>
      <c r="F12" s="3"/>
      <c r="G12" s="3"/>
      <c r="H12" s="3">
        <f>D12*(C12+2*0.3)</f>
        <v>5.1000000000000005</v>
      </c>
      <c r="I12" s="3">
        <f>D12*C12</f>
        <v>3.3000000000000003</v>
      </c>
      <c r="J12" s="3"/>
      <c r="K12" s="3"/>
      <c r="L12" s="3">
        <f>E12*(C12+2*0.3)</f>
        <v>0</v>
      </c>
      <c r="M12" s="3">
        <f>E12*C12</f>
        <v>0</v>
      </c>
      <c r="N12" s="3"/>
      <c r="O12" s="3">
        <f>I12</f>
        <v>3.3000000000000003</v>
      </c>
      <c r="P12" s="3">
        <f>H12</f>
        <v>5.1000000000000005</v>
      </c>
      <c r="Q12" s="3">
        <f>H12</f>
        <v>5.1000000000000005</v>
      </c>
      <c r="R12" s="3"/>
      <c r="S12" s="3">
        <f>M12</f>
        <v>0</v>
      </c>
      <c r="T12" s="3">
        <f>L12</f>
        <v>0</v>
      </c>
      <c r="U12" s="3">
        <f>L12</f>
        <v>0</v>
      </c>
      <c r="V12" s="3"/>
      <c r="W12" s="3">
        <f>O12+S12</f>
        <v>3.3000000000000003</v>
      </c>
      <c r="X12" s="3">
        <f>P12+T12</f>
        <v>5.1000000000000005</v>
      </c>
      <c r="Y12" s="3">
        <f t="shared" ref="Y12:Y32" si="16">2*D12</f>
        <v>6</v>
      </c>
      <c r="Z12" s="3">
        <f t="shared" ref="Z12:Z32" si="17">2*D12</f>
        <v>6</v>
      </c>
      <c r="AA12" s="3"/>
      <c r="AB12" s="3">
        <f t="shared" ref="AB12:AB32" si="18">2*E12</f>
        <v>0</v>
      </c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</row>
    <row r="13" spans="1:44" x14ac:dyDescent="0.25">
      <c r="A13" t="s">
        <v>62</v>
      </c>
      <c r="B13" s="3">
        <v>5</v>
      </c>
      <c r="C13" s="3">
        <v>1.1000000000000001</v>
      </c>
      <c r="D13" s="3"/>
      <c r="E13" s="3">
        <v>5</v>
      </c>
      <c r="F13" s="3"/>
      <c r="G13" s="3"/>
      <c r="H13" s="3">
        <f t="shared" ref="H13:H32" si="19">D13*(C13+2*0.3)</f>
        <v>0</v>
      </c>
      <c r="I13" s="3">
        <f t="shared" ref="I13:I32" si="20">D13*C13</f>
        <v>0</v>
      </c>
      <c r="J13" s="3"/>
      <c r="K13" s="3"/>
      <c r="L13" s="3">
        <f t="shared" ref="L13:L32" si="21">E13*(C13+2*0.3)</f>
        <v>8.5</v>
      </c>
      <c r="M13" s="3">
        <f t="shared" ref="M13:M32" si="22">E13*C13</f>
        <v>5.5</v>
      </c>
      <c r="N13" s="3"/>
      <c r="O13" s="3">
        <f t="shared" ref="O13:O32" si="23">I13</f>
        <v>0</v>
      </c>
      <c r="P13" s="3">
        <f t="shared" ref="P13:P32" si="24">H13</f>
        <v>0</v>
      </c>
      <c r="Q13" s="3">
        <f t="shared" ref="Q13:Q32" si="25">H13</f>
        <v>0</v>
      </c>
      <c r="R13" s="3"/>
      <c r="S13" s="3">
        <f t="shared" ref="S13:S32" si="26">M13</f>
        <v>5.5</v>
      </c>
      <c r="T13" s="3">
        <f t="shared" ref="T13:T32" si="27">L13</f>
        <v>8.5</v>
      </c>
      <c r="U13" s="3">
        <f t="shared" ref="U13:U32" si="28">L13</f>
        <v>8.5</v>
      </c>
      <c r="V13" s="3"/>
      <c r="W13" s="3">
        <f t="shared" ref="W13:W32" si="29">O13+S13</f>
        <v>5.5</v>
      </c>
      <c r="X13" s="3">
        <f t="shared" ref="X13:X32" si="30">P13+T13</f>
        <v>8.5</v>
      </c>
      <c r="Y13" s="3">
        <f t="shared" si="16"/>
        <v>0</v>
      </c>
      <c r="Z13" s="3">
        <f t="shared" si="17"/>
        <v>0</v>
      </c>
      <c r="AA13" s="3"/>
      <c r="AB13" s="3">
        <f t="shared" si="18"/>
        <v>10</v>
      </c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</row>
    <row r="14" spans="1:44" x14ac:dyDescent="0.25">
      <c r="A14" t="s">
        <v>63</v>
      </c>
      <c r="B14" s="3">
        <v>6</v>
      </c>
      <c r="C14" s="3">
        <v>1.1000000000000001</v>
      </c>
      <c r="D14" s="3">
        <v>6</v>
      </c>
      <c r="E14" s="3"/>
      <c r="F14" s="3"/>
      <c r="G14" s="3"/>
      <c r="H14" s="3">
        <f t="shared" si="19"/>
        <v>10.200000000000001</v>
      </c>
      <c r="I14" s="3">
        <f t="shared" si="20"/>
        <v>6.6000000000000005</v>
      </c>
      <c r="J14" s="3"/>
      <c r="K14" s="3"/>
      <c r="L14" s="3">
        <f t="shared" si="21"/>
        <v>0</v>
      </c>
      <c r="M14" s="3">
        <f t="shared" si="22"/>
        <v>0</v>
      </c>
      <c r="N14" s="3"/>
      <c r="O14" s="3">
        <f t="shared" si="23"/>
        <v>6.6000000000000005</v>
      </c>
      <c r="P14" s="3">
        <f t="shared" si="24"/>
        <v>10.200000000000001</v>
      </c>
      <c r="Q14" s="3">
        <f t="shared" si="25"/>
        <v>10.200000000000001</v>
      </c>
      <c r="R14" s="3"/>
      <c r="S14" s="3">
        <f t="shared" si="26"/>
        <v>0</v>
      </c>
      <c r="T14" s="3">
        <f t="shared" si="27"/>
        <v>0</v>
      </c>
      <c r="U14" s="3">
        <f t="shared" si="28"/>
        <v>0</v>
      </c>
      <c r="V14" s="3"/>
      <c r="W14" s="3">
        <f t="shared" si="29"/>
        <v>6.6000000000000005</v>
      </c>
      <c r="X14" s="3">
        <f t="shared" si="30"/>
        <v>10.200000000000001</v>
      </c>
      <c r="Y14" s="3">
        <f t="shared" si="16"/>
        <v>12</v>
      </c>
      <c r="Z14" s="3">
        <f t="shared" si="17"/>
        <v>12</v>
      </c>
      <c r="AA14" s="3"/>
      <c r="AB14" s="3">
        <f t="shared" si="18"/>
        <v>0</v>
      </c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</row>
    <row r="15" spans="1:44" x14ac:dyDescent="0.25">
      <c r="A15" t="s">
        <v>64</v>
      </c>
      <c r="B15" s="3">
        <v>3</v>
      </c>
      <c r="C15" s="3">
        <v>1.1000000000000001</v>
      </c>
      <c r="D15" s="3">
        <v>3</v>
      </c>
      <c r="E15" s="3"/>
      <c r="F15" s="3"/>
      <c r="G15" s="3"/>
      <c r="H15" s="3">
        <f t="shared" si="19"/>
        <v>5.1000000000000005</v>
      </c>
      <c r="I15" s="3">
        <f t="shared" si="20"/>
        <v>3.3000000000000003</v>
      </c>
      <c r="J15" s="3"/>
      <c r="K15" s="3"/>
      <c r="L15" s="3">
        <f t="shared" si="21"/>
        <v>0</v>
      </c>
      <c r="M15" s="3">
        <f t="shared" si="22"/>
        <v>0</v>
      </c>
      <c r="N15" s="3"/>
      <c r="O15" s="3">
        <f t="shared" si="23"/>
        <v>3.3000000000000003</v>
      </c>
      <c r="P15" s="3">
        <f t="shared" si="24"/>
        <v>5.1000000000000005</v>
      </c>
      <c r="Q15" s="3">
        <f t="shared" si="25"/>
        <v>5.1000000000000005</v>
      </c>
      <c r="R15" s="3"/>
      <c r="S15" s="3">
        <f t="shared" si="26"/>
        <v>0</v>
      </c>
      <c r="T15" s="3">
        <f t="shared" si="27"/>
        <v>0</v>
      </c>
      <c r="U15" s="3">
        <f t="shared" si="28"/>
        <v>0</v>
      </c>
      <c r="V15" s="3"/>
      <c r="W15" s="3">
        <f t="shared" si="29"/>
        <v>3.3000000000000003</v>
      </c>
      <c r="X15" s="3">
        <f t="shared" si="30"/>
        <v>5.1000000000000005</v>
      </c>
      <c r="Y15" s="3">
        <f t="shared" si="16"/>
        <v>6</v>
      </c>
      <c r="Z15" s="3">
        <f t="shared" si="17"/>
        <v>6</v>
      </c>
      <c r="AA15" s="3"/>
      <c r="AB15" s="3">
        <f t="shared" si="18"/>
        <v>0</v>
      </c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</row>
    <row r="16" spans="1:44" x14ac:dyDescent="0.25">
      <c r="A16" t="s">
        <v>65</v>
      </c>
      <c r="B16" s="3">
        <v>97.92</v>
      </c>
      <c r="C16" s="3">
        <v>1.1000000000000001</v>
      </c>
      <c r="D16" s="3">
        <v>97.92</v>
      </c>
      <c r="E16" s="3"/>
      <c r="F16" s="3"/>
      <c r="G16" s="3"/>
      <c r="H16" s="3">
        <f t="shared" si="19"/>
        <v>166.46400000000003</v>
      </c>
      <c r="I16" s="3">
        <f t="shared" si="20"/>
        <v>107.71200000000002</v>
      </c>
      <c r="J16" s="3"/>
      <c r="K16" s="3"/>
      <c r="L16" s="3">
        <f t="shared" si="21"/>
        <v>0</v>
      </c>
      <c r="M16" s="3">
        <f t="shared" si="22"/>
        <v>0</v>
      </c>
      <c r="N16" s="3"/>
      <c r="O16" s="3">
        <f t="shared" si="23"/>
        <v>107.71200000000002</v>
      </c>
      <c r="P16" s="3">
        <f t="shared" si="24"/>
        <v>166.46400000000003</v>
      </c>
      <c r="Q16" s="3">
        <f t="shared" si="25"/>
        <v>166.46400000000003</v>
      </c>
      <c r="R16" s="3"/>
      <c r="S16" s="3">
        <f t="shared" si="26"/>
        <v>0</v>
      </c>
      <c r="T16" s="3">
        <f t="shared" si="27"/>
        <v>0</v>
      </c>
      <c r="U16" s="3">
        <f t="shared" si="28"/>
        <v>0</v>
      </c>
      <c r="V16" s="3"/>
      <c r="W16" s="3">
        <f t="shared" si="29"/>
        <v>107.71200000000002</v>
      </c>
      <c r="X16" s="3">
        <f t="shared" si="30"/>
        <v>166.46400000000003</v>
      </c>
      <c r="Y16" s="3">
        <f t="shared" si="16"/>
        <v>195.84</v>
      </c>
      <c r="Z16" s="3">
        <f t="shared" si="17"/>
        <v>195.84</v>
      </c>
      <c r="AA16" s="3">
        <v>103</v>
      </c>
      <c r="AB16" s="3">
        <f t="shared" si="18"/>
        <v>0</v>
      </c>
      <c r="AC16" s="3">
        <f t="shared" ref="AC16:AC28" si="31">AA16</f>
        <v>103</v>
      </c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</row>
    <row r="17" spans="1:43" ht="15" customHeight="1" x14ac:dyDescent="0.25">
      <c r="A17" s="1" t="s">
        <v>64</v>
      </c>
      <c r="B17" s="3">
        <v>3</v>
      </c>
      <c r="C17" s="3">
        <v>1.1000000000000001</v>
      </c>
      <c r="D17" s="3">
        <v>3</v>
      </c>
      <c r="E17" s="3"/>
      <c r="F17" s="3"/>
      <c r="G17" s="3"/>
      <c r="H17" s="3">
        <f t="shared" si="19"/>
        <v>5.1000000000000005</v>
      </c>
      <c r="I17" s="3">
        <f t="shared" si="20"/>
        <v>3.3000000000000003</v>
      </c>
      <c r="J17" s="3"/>
      <c r="K17" s="3"/>
      <c r="L17" s="3">
        <f t="shared" si="21"/>
        <v>0</v>
      </c>
      <c r="M17" s="3">
        <f t="shared" si="22"/>
        <v>0</v>
      </c>
      <c r="N17" s="3"/>
      <c r="O17" s="3">
        <f t="shared" si="23"/>
        <v>3.3000000000000003</v>
      </c>
      <c r="P17" s="3">
        <f t="shared" si="24"/>
        <v>5.1000000000000005</v>
      </c>
      <c r="Q17" s="3">
        <f t="shared" si="25"/>
        <v>5.1000000000000005</v>
      </c>
      <c r="R17" s="3"/>
      <c r="S17" s="3">
        <f t="shared" si="26"/>
        <v>0</v>
      </c>
      <c r="T17" s="3">
        <f t="shared" si="27"/>
        <v>0</v>
      </c>
      <c r="U17" s="3">
        <f t="shared" si="28"/>
        <v>0</v>
      </c>
      <c r="V17" s="3"/>
      <c r="W17" s="3">
        <f t="shared" si="29"/>
        <v>3.3000000000000003</v>
      </c>
      <c r="X17" s="3">
        <f t="shared" si="30"/>
        <v>5.1000000000000005</v>
      </c>
      <c r="Y17" s="3">
        <f t="shared" si="16"/>
        <v>6</v>
      </c>
      <c r="Z17" s="3">
        <f t="shared" si="17"/>
        <v>6</v>
      </c>
      <c r="AA17" s="3"/>
      <c r="AB17" s="3">
        <f t="shared" si="18"/>
        <v>0</v>
      </c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</row>
    <row r="18" spans="1:43" x14ac:dyDescent="0.25">
      <c r="A18" s="1" t="s">
        <v>66</v>
      </c>
      <c r="B18" s="3">
        <v>239.12</v>
      </c>
      <c r="C18" s="3">
        <v>1.1000000000000001</v>
      </c>
      <c r="D18" s="3">
        <v>135.41999999999999</v>
      </c>
      <c r="E18" s="3">
        <v>103.7</v>
      </c>
      <c r="F18" s="3"/>
      <c r="G18" s="3"/>
      <c r="H18" s="3">
        <f t="shared" si="19"/>
        <v>230.214</v>
      </c>
      <c r="I18" s="3">
        <f t="shared" si="20"/>
        <v>148.96199999999999</v>
      </c>
      <c r="J18" s="3"/>
      <c r="K18" s="3"/>
      <c r="L18" s="3">
        <f t="shared" si="21"/>
        <v>176.29000000000002</v>
      </c>
      <c r="M18" s="3">
        <f t="shared" si="22"/>
        <v>114.07000000000001</v>
      </c>
      <c r="N18" s="3"/>
      <c r="O18" s="3">
        <f t="shared" si="23"/>
        <v>148.96199999999999</v>
      </c>
      <c r="P18" s="3">
        <f t="shared" si="24"/>
        <v>230.214</v>
      </c>
      <c r="Q18" s="3">
        <f t="shared" si="25"/>
        <v>230.214</v>
      </c>
      <c r="R18" s="3"/>
      <c r="S18" s="3">
        <f t="shared" si="26"/>
        <v>114.07000000000001</v>
      </c>
      <c r="T18" s="3">
        <f t="shared" si="27"/>
        <v>176.29000000000002</v>
      </c>
      <c r="U18" s="3">
        <f t="shared" si="28"/>
        <v>176.29000000000002</v>
      </c>
      <c r="V18" s="3"/>
      <c r="W18" s="3">
        <f t="shared" si="29"/>
        <v>263.03199999999998</v>
      </c>
      <c r="X18" s="3">
        <f t="shared" si="30"/>
        <v>406.50400000000002</v>
      </c>
      <c r="Y18" s="3">
        <f t="shared" si="16"/>
        <v>270.83999999999997</v>
      </c>
      <c r="Z18" s="3">
        <f t="shared" si="17"/>
        <v>270.83999999999997</v>
      </c>
      <c r="AA18" s="3">
        <v>155</v>
      </c>
      <c r="AB18" s="3">
        <f t="shared" si="18"/>
        <v>207.4</v>
      </c>
      <c r="AC18" s="3">
        <f t="shared" si="31"/>
        <v>155</v>
      </c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</row>
    <row r="19" spans="1:43" x14ac:dyDescent="0.25">
      <c r="A19" s="1" t="s">
        <v>67</v>
      </c>
      <c r="B19" s="3">
        <v>3</v>
      </c>
      <c r="C19" s="3">
        <v>1.1000000000000001</v>
      </c>
      <c r="D19" s="3"/>
      <c r="E19" s="3">
        <v>3</v>
      </c>
      <c r="F19" s="3"/>
      <c r="G19" s="3"/>
      <c r="H19" s="3">
        <f t="shared" si="19"/>
        <v>0</v>
      </c>
      <c r="I19" s="3">
        <f t="shared" si="20"/>
        <v>0</v>
      </c>
      <c r="J19" s="3"/>
      <c r="K19" s="3"/>
      <c r="L19" s="3">
        <f t="shared" si="21"/>
        <v>5.1000000000000005</v>
      </c>
      <c r="M19" s="3">
        <f t="shared" si="22"/>
        <v>3.3000000000000003</v>
      </c>
      <c r="N19" s="3"/>
      <c r="O19" s="3">
        <f t="shared" si="23"/>
        <v>0</v>
      </c>
      <c r="P19" s="3">
        <f t="shared" si="24"/>
        <v>0</v>
      </c>
      <c r="Q19" s="3">
        <f t="shared" si="25"/>
        <v>0</v>
      </c>
      <c r="R19" s="3"/>
      <c r="S19" s="3">
        <f t="shared" si="26"/>
        <v>3.3000000000000003</v>
      </c>
      <c r="T19" s="3">
        <f t="shared" si="27"/>
        <v>5.1000000000000005</v>
      </c>
      <c r="U19" s="3">
        <f t="shared" si="28"/>
        <v>5.1000000000000005</v>
      </c>
      <c r="V19" s="3"/>
      <c r="W19" s="3">
        <f t="shared" si="29"/>
        <v>3.3000000000000003</v>
      </c>
      <c r="X19" s="3">
        <f t="shared" si="30"/>
        <v>5.1000000000000005</v>
      </c>
      <c r="Y19" s="3">
        <f t="shared" si="16"/>
        <v>0</v>
      </c>
      <c r="Z19" s="3">
        <f t="shared" si="17"/>
        <v>0</v>
      </c>
      <c r="AA19" s="3"/>
      <c r="AB19" s="3">
        <f t="shared" si="18"/>
        <v>6</v>
      </c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</row>
    <row r="20" spans="1:43" x14ac:dyDescent="0.25">
      <c r="A20" s="1" t="s">
        <v>68</v>
      </c>
      <c r="B20" s="3">
        <v>3</v>
      </c>
      <c r="C20" s="3">
        <v>1.1000000000000001</v>
      </c>
      <c r="D20" s="3">
        <v>3</v>
      </c>
      <c r="E20" s="3"/>
      <c r="F20" s="3"/>
      <c r="G20" s="3"/>
      <c r="H20" s="3">
        <f t="shared" si="19"/>
        <v>5.1000000000000005</v>
      </c>
      <c r="I20" s="3">
        <f t="shared" si="20"/>
        <v>3.3000000000000003</v>
      </c>
      <c r="J20" s="3"/>
      <c r="K20" s="3"/>
      <c r="L20" s="3">
        <f t="shared" si="21"/>
        <v>0</v>
      </c>
      <c r="M20" s="3">
        <f t="shared" si="22"/>
        <v>0</v>
      </c>
      <c r="N20" s="3"/>
      <c r="O20" s="3">
        <f t="shared" si="23"/>
        <v>3.3000000000000003</v>
      </c>
      <c r="P20" s="3">
        <f t="shared" si="24"/>
        <v>5.1000000000000005</v>
      </c>
      <c r="Q20" s="3">
        <f t="shared" si="25"/>
        <v>5.1000000000000005</v>
      </c>
      <c r="R20" s="3"/>
      <c r="S20" s="3">
        <f t="shared" si="26"/>
        <v>0</v>
      </c>
      <c r="T20" s="3">
        <f t="shared" si="27"/>
        <v>0</v>
      </c>
      <c r="U20" s="3">
        <f t="shared" si="28"/>
        <v>0</v>
      </c>
      <c r="V20" s="3"/>
      <c r="W20" s="3">
        <f t="shared" si="29"/>
        <v>3.3000000000000003</v>
      </c>
      <c r="X20" s="3">
        <f t="shared" si="30"/>
        <v>5.1000000000000005</v>
      </c>
      <c r="Y20" s="3">
        <f t="shared" si="16"/>
        <v>6</v>
      </c>
      <c r="Z20" s="3">
        <f t="shared" si="17"/>
        <v>6</v>
      </c>
      <c r="AA20" s="3"/>
      <c r="AB20" s="3">
        <f t="shared" si="18"/>
        <v>0</v>
      </c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</row>
    <row r="21" spans="1:43" x14ac:dyDescent="0.25">
      <c r="A21" s="1" t="s">
        <v>69</v>
      </c>
      <c r="B21" s="3">
        <v>3</v>
      </c>
      <c r="C21" s="3">
        <v>1.1000000000000001</v>
      </c>
      <c r="D21" s="3">
        <v>3</v>
      </c>
      <c r="E21" s="3"/>
      <c r="F21" s="3"/>
      <c r="G21" s="3"/>
      <c r="H21" s="3">
        <f t="shared" si="19"/>
        <v>5.1000000000000005</v>
      </c>
      <c r="I21" s="3">
        <f t="shared" si="20"/>
        <v>3.3000000000000003</v>
      </c>
      <c r="J21" s="3"/>
      <c r="K21" s="3"/>
      <c r="L21" s="3">
        <f t="shared" si="21"/>
        <v>0</v>
      </c>
      <c r="M21" s="3">
        <f t="shared" si="22"/>
        <v>0</v>
      </c>
      <c r="N21" s="3"/>
      <c r="O21" s="3">
        <f t="shared" si="23"/>
        <v>3.3000000000000003</v>
      </c>
      <c r="P21" s="3">
        <f t="shared" si="24"/>
        <v>5.1000000000000005</v>
      </c>
      <c r="Q21" s="3">
        <f t="shared" si="25"/>
        <v>5.1000000000000005</v>
      </c>
      <c r="R21" s="3"/>
      <c r="S21" s="3">
        <f t="shared" si="26"/>
        <v>0</v>
      </c>
      <c r="T21" s="3">
        <f t="shared" si="27"/>
        <v>0</v>
      </c>
      <c r="U21" s="3">
        <f t="shared" si="28"/>
        <v>0</v>
      </c>
      <c r="V21" s="3"/>
      <c r="W21" s="3">
        <f t="shared" si="29"/>
        <v>3.3000000000000003</v>
      </c>
      <c r="X21" s="3">
        <f t="shared" si="30"/>
        <v>5.1000000000000005</v>
      </c>
      <c r="Y21" s="3">
        <f t="shared" si="16"/>
        <v>6</v>
      </c>
      <c r="Z21" s="3">
        <f t="shared" si="17"/>
        <v>6</v>
      </c>
      <c r="AA21" s="3"/>
      <c r="AB21" s="3">
        <f t="shared" si="18"/>
        <v>0</v>
      </c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</row>
    <row r="22" spans="1:43" ht="30" x14ac:dyDescent="0.25">
      <c r="A22" s="1" t="s">
        <v>70</v>
      </c>
      <c r="B22" s="3">
        <v>352.7</v>
      </c>
      <c r="C22" s="3">
        <v>1.1000000000000001</v>
      </c>
      <c r="D22" s="3">
        <v>294.07</v>
      </c>
      <c r="E22" s="3">
        <v>58.63</v>
      </c>
      <c r="F22" s="3"/>
      <c r="G22" s="3"/>
      <c r="H22" s="3">
        <f t="shared" si="19"/>
        <v>499.91900000000004</v>
      </c>
      <c r="I22" s="3">
        <f t="shared" si="20"/>
        <v>323.47700000000003</v>
      </c>
      <c r="J22" s="3"/>
      <c r="K22" s="3"/>
      <c r="L22" s="3">
        <f t="shared" si="21"/>
        <v>99.671000000000021</v>
      </c>
      <c r="M22" s="3">
        <f t="shared" si="22"/>
        <v>64.493000000000009</v>
      </c>
      <c r="N22" s="3"/>
      <c r="O22" s="3">
        <f t="shared" si="23"/>
        <v>323.47700000000003</v>
      </c>
      <c r="P22" s="3">
        <f t="shared" si="24"/>
        <v>499.91900000000004</v>
      </c>
      <c r="Q22" s="3">
        <f t="shared" si="25"/>
        <v>499.91900000000004</v>
      </c>
      <c r="R22" s="3"/>
      <c r="S22" s="3">
        <f t="shared" si="26"/>
        <v>64.493000000000009</v>
      </c>
      <c r="T22" s="3">
        <f t="shared" si="27"/>
        <v>99.671000000000021</v>
      </c>
      <c r="U22" s="3">
        <f t="shared" si="28"/>
        <v>99.671000000000021</v>
      </c>
      <c r="V22" s="3"/>
      <c r="W22" s="3">
        <f t="shared" si="29"/>
        <v>387.97</v>
      </c>
      <c r="X22" s="3">
        <f t="shared" si="30"/>
        <v>599.59</v>
      </c>
      <c r="Y22" s="3">
        <f t="shared" si="16"/>
        <v>588.14</v>
      </c>
      <c r="Z22" s="3">
        <f t="shared" si="17"/>
        <v>588.14</v>
      </c>
      <c r="AA22" s="3">
        <v>388.1</v>
      </c>
      <c r="AB22" s="3">
        <f t="shared" si="18"/>
        <v>117.26</v>
      </c>
      <c r="AC22" s="3">
        <f t="shared" si="31"/>
        <v>388.1</v>
      </c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</row>
    <row r="23" spans="1:43" x14ac:dyDescent="0.25">
      <c r="A23" s="1" t="s">
        <v>63</v>
      </c>
      <c r="B23" s="3">
        <v>6</v>
      </c>
      <c r="C23" s="3">
        <v>1.1000000000000001</v>
      </c>
      <c r="D23" s="3">
        <v>6</v>
      </c>
      <c r="E23" s="3"/>
      <c r="F23" s="3"/>
      <c r="G23" s="3"/>
      <c r="H23" s="3">
        <f t="shared" si="19"/>
        <v>10.200000000000001</v>
      </c>
      <c r="I23" s="3">
        <f t="shared" si="20"/>
        <v>6.6000000000000005</v>
      </c>
      <c r="J23" s="3"/>
      <c r="K23" s="3"/>
      <c r="L23" s="3">
        <f t="shared" si="21"/>
        <v>0</v>
      </c>
      <c r="M23" s="3">
        <f t="shared" si="22"/>
        <v>0</v>
      </c>
      <c r="N23" s="3"/>
      <c r="O23" s="3">
        <f t="shared" si="23"/>
        <v>6.6000000000000005</v>
      </c>
      <c r="P23" s="3">
        <f t="shared" si="24"/>
        <v>10.200000000000001</v>
      </c>
      <c r="Q23" s="3">
        <f t="shared" si="25"/>
        <v>10.200000000000001</v>
      </c>
      <c r="R23" s="3"/>
      <c r="S23" s="3">
        <f t="shared" si="26"/>
        <v>0</v>
      </c>
      <c r="T23" s="3">
        <f t="shared" si="27"/>
        <v>0</v>
      </c>
      <c r="U23" s="3">
        <f t="shared" si="28"/>
        <v>0</v>
      </c>
      <c r="V23" s="3"/>
      <c r="W23" s="3">
        <f t="shared" si="29"/>
        <v>6.6000000000000005</v>
      </c>
      <c r="X23" s="3">
        <f t="shared" si="30"/>
        <v>10.200000000000001</v>
      </c>
      <c r="Y23" s="3">
        <f t="shared" si="16"/>
        <v>12</v>
      </c>
      <c r="Z23" s="3">
        <f t="shared" si="17"/>
        <v>12</v>
      </c>
      <c r="AA23" s="3"/>
      <c r="AB23" s="3">
        <f t="shared" si="18"/>
        <v>0</v>
      </c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</row>
    <row r="24" spans="1:43" x14ac:dyDescent="0.25">
      <c r="A24" s="1" t="s">
        <v>71</v>
      </c>
      <c r="B24" s="3">
        <v>5</v>
      </c>
      <c r="C24" s="3">
        <v>1.1000000000000001</v>
      </c>
      <c r="D24" s="3">
        <v>5</v>
      </c>
      <c r="E24" s="3"/>
      <c r="F24" s="3"/>
      <c r="G24" s="3"/>
      <c r="H24" s="3">
        <f t="shared" si="19"/>
        <v>8.5</v>
      </c>
      <c r="I24" s="3">
        <f t="shared" si="20"/>
        <v>5.5</v>
      </c>
      <c r="J24" s="3"/>
      <c r="K24" s="3"/>
      <c r="L24" s="3">
        <f t="shared" si="21"/>
        <v>0</v>
      </c>
      <c r="M24" s="3">
        <f t="shared" si="22"/>
        <v>0</v>
      </c>
      <c r="N24" s="3"/>
      <c r="O24" s="3">
        <f t="shared" si="23"/>
        <v>5.5</v>
      </c>
      <c r="P24" s="3">
        <f t="shared" si="24"/>
        <v>8.5</v>
      </c>
      <c r="Q24" s="3">
        <f t="shared" si="25"/>
        <v>8.5</v>
      </c>
      <c r="R24" s="3"/>
      <c r="S24" s="3">
        <f t="shared" si="26"/>
        <v>0</v>
      </c>
      <c r="T24" s="3">
        <f t="shared" si="27"/>
        <v>0</v>
      </c>
      <c r="U24" s="3">
        <f t="shared" si="28"/>
        <v>0</v>
      </c>
      <c r="V24" s="3"/>
      <c r="W24" s="3">
        <f t="shared" si="29"/>
        <v>5.5</v>
      </c>
      <c r="X24" s="3">
        <f t="shared" si="30"/>
        <v>8.5</v>
      </c>
      <c r="Y24" s="3">
        <f t="shared" si="16"/>
        <v>10</v>
      </c>
      <c r="Z24" s="3">
        <f t="shared" si="17"/>
        <v>10</v>
      </c>
      <c r="AA24" s="3"/>
      <c r="AB24" s="3">
        <f t="shared" si="18"/>
        <v>0</v>
      </c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</row>
    <row r="25" spans="1:43" x14ac:dyDescent="0.25">
      <c r="A25" s="1" t="s">
        <v>69</v>
      </c>
      <c r="B25" s="3">
        <v>3</v>
      </c>
      <c r="C25" s="3">
        <v>1.1000000000000001</v>
      </c>
      <c r="D25" s="3">
        <v>3</v>
      </c>
      <c r="E25" s="3"/>
      <c r="F25" s="3"/>
      <c r="G25" s="3"/>
      <c r="H25" s="3">
        <f t="shared" si="19"/>
        <v>5.1000000000000005</v>
      </c>
      <c r="I25" s="3">
        <f t="shared" si="20"/>
        <v>3.3000000000000003</v>
      </c>
      <c r="J25" s="3"/>
      <c r="K25" s="3"/>
      <c r="L25" s="3">
        <f t="shared" si="21"/>
        <v>0</v>
      </c>
      <c r="M25" s="3">
        <f t="shared" si="22"/>
        <v>0</v>
      </c>
      <c r="N25" s="3"/>
      <c r="O25" s="3">
        <f t="shared" si="23"/>
        <v>3.3000000000000003</v>
      </c>
      <c r="P25" s="3">
        <f t="shared" si="24"/>
        <v>5.1000000000000005</v>
      </c>
      <c r="Q25" s="3">
        <f t="shared" si="25"/>
        <v>5.1000000000000005</v>
      </c>
      <c r="R25" s="3"/>
      <c r="S25" s="3">
        <f t="shared" si="26"/>
        <v>0</v>
      </c>
      <c r="T25" s="3">
        <f t="shared" si="27"/>
        <v>0</v>
      </c>
      <c r="U25" s="3">
        <f t="shared" si="28"/>
        <v>0</v>
      </c>
      <c r="V25" s="3"/>
      <c r="W25" s="3">
        <f t="shared" si="29"/>
        <v>3.3000000000000003</v>
      </c>
      <c r="X25" s="3">
        <f t="shared" si="30"/>
        <v>5.1000000000000005</v>
      </c>
      <c r="Y25" s="3">
        <f t="shared" si="16"/>
        <v>6</v>
      </c>
      <c r="Z25" s="3">
        <f t="shared" si="17"/>
        <v>6</v>
      </c>
      <c r="AA25" s="3"/>
      <c r="AB25" s="3">
        <f t="shared" si="18"/>
        <v>0</v>
      </c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</row>
    <row r="26" spans="1:43" x14ac:dyDescent="0.25">
      <c r="A26" s="1" t="s">
        <v>72</v>
      </c>
      <c r="B26" s="3">
        <v>147.62</v>
      </c>
      <c r="C26" s="3">
        <v>1.1000000000000001</v>
      </c>
      <c r="D26" s="3">
        <v>147.62</v>
      </c>
      <c r="E26" s="3"/>
      <c r="F26" s="3"/>
      <c r="G26" s="3"/>
      <c r="H26" s="3">
        <f t="shared" si="19"/>
        <v>250.95400000000004</v>
      </c>
      <c r="I26" s="3">
        <f t="shared" si="20"/>
        <v>162.38200000000001</v>
      </c>
      <c r="J26" s="3"/>
      <c r="K26" s="3"/>
      <c r="L26" s="3">
        <f t="shared" si="21"/>
        <v>0</v>
      </c>
      <c r="M26" s="3">
        <f t="shared" si="22"/>
        <v>0</v>
      </c>
      <c r="N26" s="3"/>
      <c r="O26" s="3">
        <f t="shared" si="23"/>
        <v>162.38200000000001</v>
      </c>
      <c r="P26" s="3">
        <f t="shared" si="24"/>
        <v>250.95400000000004</v>
      </c>
      <c r="Q26" s="3">
        <f t="shared" si="25"/>
        <v>250.95400000000004</v>
      </c>
      <c r="R26" s="3"/>
      <c r="S26" s="3">
        <f t="shared" si="26"/>
        <v>0</v>
      </c>
      <c r="T26" s="3">
        <f t="shared" si="27"/>
        <v>0</v>
      </c>
      <c r="U26" s="3">
        <f t="shared" si="28"/>
        <v>0</v>
      </c>
      <c r="V26" s="3"/>
      <c r="W26" s="3">
        <f t="shared" si="29"/>
        <v>162.38200000000001</v>
      </c>
      <c r="X26" s="3">
        <f t="shared" si="30"/>
        <v>250.95400000000004</v>
      </c>
      <c r="Y26" s="3">
        <f t="shared" si="16"/>
        <v>295.24</v>
      </c>
      <c r="Z26" s="3">
        <f t="shared" si="17"/>
        <v>295.24</v>
      </c>
      <c r="AA26" s="3">
        <v>217.2</v>
      </c>
      <c r="AB26" s="3">
        <f t="shared" si="18"/>
        <v>0</v>
      </c>
      <c r="AC26" s="3">
        <f t="shared" si="31"/>
        <v>217.2</v>
      </c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</row>
    <row r="27" spans="1:43" x14ac:dyDescent="0.25">
      <c r="A27" s="1" t="s">
        <v>63</v>
      </c>
      <c r="B27" s="3">
        <v>6</v>
      </c>
      <c r="C27" s="3">
        <v>1.1000000000000001</v>
      </c>
      <c r="D27" s="3">
        <v>6</v>
      </c>
      <c r="E27" s="3"/>
      <c r="F27" s="3"/>
      <c r="G27" s="3"/>
      <c r="H27" s="3">
        <f t="shared" si="19"/>
        <v>10.200000000000001</v>
      </c>
      <c r="I27" s="3">
        <f t="shared" si="20"/>
        <v>6.6000000000000005</v>
      </c>
      <c r="J27" s="3"/>
      <c r="K27" s="3"/>
      <c r="L27" s="3">
        <f t="shared" si="21"/>
        <v>0</v>
      </c>
      <c r="M27" s="3">
        <f t="shared" si="22"/>
        <v>0</v>
      </c>
      <c r="N27" s="3"/>
      <c r="O27" s="3">
        <f t="shared" si="23"/>
        <v>6.6000000000000005</v>
      </c>
      <c r="P27" s="3">
        <f t="shared" si="24"/>
        <v>10.200000000000001</v>
      </c>
      <c r="Q27" s="3">
        <f t="shared" si="25"/>
        <v>10.200000000000001</v>
      </c>
      <c r="R27" s="3"/>
      <c r="S27" s="3">
        <f t="shared" si="26"/>
        <v>0</v>
      </c>
      <c r="T27" s="3">
        <f t="shared" si="27"/>
        <v>0</v>
      </c>
      <c r="U27" s="3">
        <f t="shared" si="28"/>
        <v>0</v>
      </c>
      <c r="V27" s="3"/>
      <c r="W27" s="3">
        <f t="shared" si="29"/>
        <v>6.6000000000000005</v>
      </c>
      <c r="X27" s="3">
        <f t="shared" si="30"/>
        <v>10.200000000000001</v>
      </c>
      <c r="Y27" s="3">
        <f t="shared" si="16"/>
        <v>12</v>
      </c>
      <c r="Z27" s="3">
        <f t="shared" si="17"/>
        <v>12</v>
      </c>
      <c r="AA27" s="3"/>
      <c r="AB27" s="3">
        <f t="shared" si="18"/>
        <v>0</v>
      </c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</row>
    <row r="28" spans="1:43" x14ac:dyDescent="0.25">
      <c r="A28" s="1" t="s">
        <v>73</v>
      </c>
      <c r="B28" s="3">
        <v>135.13</v>
      </c>
      <c r="C28" s="3">
        <v>1.1000000000000001</v>
      </c>
      <c r="D28" s="3">
        <v>135.13</v>
      </c>
      <c r="E28" s="3"/>
      <c r="F28" s="3"/>
      <c r="G28" s="3"/>
      <c r="H28" s="3">
        <f t="shared" si="19"/>
        <v>229.721</v>
      </c>
      <c r="I28" s="3">
        <f t="shared" si="20"/>
        <v>148.643</v>
      </c>
      <c r="J28" s="3"/>
      <c r="K28" s="3"/>
      <c r="L28" s="3">
        <f t="shared" si="21"/>
        <v>0</v>
      </c>
      <c r="M28" s="3">
        <f t="shared" si="22"/>
        <v>0</v>
      </c>
      <c r="N28" s="3"/>
      <c r="O28" s="3">
        <f t="shared" si="23"/>
        <v>148.643</v>
      </c>
      <c r="P28" s="3">
        <f t="shared" si="24"/>
        <v>229.721</v>
      </c>
      <c r="Q28" s="3">
        <f t="shared" si="25"/>
        <v>229.721</v>
      </c>
      <c r="R28" s="3"/>
      <c r="S28" s="3">
        <f t="shared" si="26"/>
        <v>0</v>
      </c>
      <c r="T28" s="3">
        <f t="shared" si="27"/>
        <v>0</v>
      </c>
      <c r="U28" s="3">
        <f t="shared" si="28"/>
        <v>0</v>
      </c>
      <c r="V28" s="3"/>
      <c r="W28" s="3">
        <f t="shared" si="29"/>
        <v>148.643</v>
      </c>
      <c r="X28" s="3">
        <f t="shared" si="30"/>
        <v>229.721</v>
      </c>
      <c r="Y28" s="3">
        <f t="shared" si="16"/>
        <v>270.26</v>
      </c>
      <c r="Z28" s="3">
        <f t="shared" si="17"/>
        <v>270.26</v>
      </c>
      <c r="AA28" s="3">
        <v>415</v>
      </c>
      <c r="AB28" s="3">
        <f t="shared" si="18"/>
        <v>0</v>
      </c>
      <c r="AC28" s="3">
        <f t="shared" si="31"/>
        <v>415</v>
      </c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</row>
    <row r="29" spans="1:43" x14ac:dyDescent="0.25">
      <c r="A29" s="1" t="s">
        <v>74</v>
      </c>
      <c r="B29" s="3">
        <v>96.2</v>
      </c>
      <c r="C29" s="3">
        <v>1.1000000000000001</v>
      </c>
      <c r="D29" s="3">
        <v>96.2</v>
      </c>
      <c r="E29" s="3"/>
      <c r="F29" s="3"/>
      <c r="G29" s="3"/>
      <c r="H29" s="3">
        <f t="shared" si="19"/>
        <v>163.54000000000002</v>
      </c>
      <c r="I29" s="3">
        <f t="shared" si="20"/>
        <v>105.82000000000001</v>
      </c>
      <c r="J29" s="3"/>
      <c r="K29" s="3"/>
      <c r="L29" s="3">
        <f t="shared" si="21"/>
        <v>0</v>
      </c>
      <c r="M29" s="3">
        <f t="shared" si="22"/>
        <v>0</v>
      </c>
      <c r="N29" s="3"/>
      <c r="O29" s="3">
        <f t="shared" si="23"/>
        <v>105.82000000000001</v>
      </c>
      <c r="P29" s="3">
        <f t="shared" si="24"/>
        <v>163.54000000000002</v>
      </c>
      <c r="Q29" s="3">
        <f t="shared" si="25"/>
        <v>163.54000000000002</v>
      </c>
      <c r="R29" s="3"/>
      <c r="S29" s="3">
        <f t="shared" si="26"/>
        <v>0</v>
      </c>
      <c r="T29" s="3">
        <f t="shared" si="27"/>
        <v>0</v>
      </c>
      <c r="U29" s="3">
        <f t="shared" si="28"/>
        <v>0</v>
      </c>
      <c r="V29" s="3"/>
      <c r="W29" s="3">
        <f t="shared" si="29"/>
        <v>105.82000000000001</v>
      </c>
      <c r="X29" s="3">
        <f t="shared" si="30"/>
        <v>163.54000000000002</v>
      </c>
      <c r="Y29" s="3">
        <f t="shared" si="16"/>
        <v>192.4</v>
      </c>
      <c r="Z29" s="3">
        <f t="shared" si="17"/>
        <v>192.4</v>
      </c>
      <c r="AA29" s="3"/>
      <c r="AB29" s="3">
        <f t="shared" si="18"/>
        <v>0</v>
      </c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</row>
    <row r="30" spans="1:43" x14ac:dyDescent="0.25">
      <c r="A30" s="1" t="s">
        <v>75</v>
      </c>
      <c r="B30" s="3">
        <v>92.91</v>
      </c>
      <c r="C30" s="3">
        <v>1.1000000000000001</v>
      </c>
      <c r="D30" s="3">
        <v>92.91</v>
      </c>
      <c r="E30" s="3"/>
      <c r="F30" s="3"/>
      <c r="G30" s="3"/>
      <c r="H30" s="3">
        <f t="shared" si="19"/>
        <v>157.947</v>
      </c>
      <c r="I30" s="3">
        <f t="shared" si="20"/>
        <v>102.20100000000001</v>
      </c>
      <c r="J30" s="3"/>
      <c r="K30" s="3"/>
      <c r="L30" s="3">
        <f t="shared" si="21"/>
        <v>0</v>
      </c>
      <c r="M30" s="3">
        <f t="shared" si="22"/>
        <v>0</v>
      </c>
      <c r="N30" s="3"/>
      <c r="O30" s="3">
        <f t="shared" si="23"/>
        <v>102.20100000000001</v>
      </c>
      <c r="P30" s="3">
        <f t="shared" si="24"/>
        <v>157.947</v>
      </c>
      <c r="Q30" s="3">
        <f t="shared" si="25"/>
        <v>157.947</v>
      </c>
      <c r="R30" s="3"/>
      <c r="S30" s="3">
        <f t="shared" si="26"/>
        <v>0</v>
      </c>
      <c r="T30" s="3">
        <f t="shared" si="27"/>
        <v>0</v>
      </c>
      <c r="U30" s="3">
        <f t="shared" si="28"/>
        <v>0</v>
      </c>
      <c r="V30" s="3"/>
      <c r="W30" s="3">
        <f t="shared" si="29"/>
        <v>102.20100000000001</v>
      </c>
      <c r="X30" s="3">
        <f t="shared" si="30"/>
        <v>157.947</v>
      </c>
      <c r="Y30" s="3">
        <f t="shared" si="16"/>
        <v>185.82</v>
      </c>
      <c r="Z30" s="3">
        <f t="shared" si="17"/>
        <v>185.82</v>
      </c>
      <c r="AA30" s="3"/>
      <c r="AB30" s="3">
        <f t="shared" si="18"/>
        <v>0</v>
      </c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</row>
    <row r="31" spans="1:43" x14ac:dyDescent="0.25">
      <c r="A31" s="1" t="s">
        <v>67</v>
      </c>
      <c r="B31" s="3">
        <v>3</v>
      </c>
      <c r="C31" s="3">
        <v>1.1000000000000001</v>
      </c>
      <c r="D31" s="3"/>
      <c r="E31" s="3">
        <v>3</v>
      </c>
      <c r="F31" s="3"/>
      <c r="G31" s="3"/>
      <c r="H31" s="3">
        <f t="shared" si="19"/>
        <v>0</v>
      </c>
      <c r="I31" s="3">
        <f t="shared" si="20"/>
        <v>0</v>
      </c>
      <c r="J31" s="3"/>
      <c r="K31" s="3"/>
      <c r="L31" s="3">
        <f t="shared" si="21"/>
        <v>5.1000000000000005</v>
      </c>
      <c r="M31" s="3">
        <f t="shared" si="22"/>
        <v>3.3000000000000003</v>
      </c>
      <c r="N31" s="3"/>
      <c r="O31" s="3">
        <f t="shared" si="23"/>
        <v>0</v>
      </c>
      <c r="P31" s="3">
        <f t="shared" si="24"/>
        <v>0</v>
      </c>
      <c r="Q31" s="3">
        <f t="shared" si="25"/>
        <v>0</v>
      </c>
      <c r="R31" s="3"/>
      <c r="S31" s="3">
        <f t="shared" si="26"/>
        <v>3.3000000000000003</v>
      </c>
      <c r="T31" s="3">
        <f t="shared" si="27"/>
        <v>5.1000000000000005</v>
      </c>
      <c r="U31" s="3">
        <f t="shared" si="28"/>
        <v>5.1000000000000005</v>
      </c>
      <c r="V31" s="3"/>
      <c r="W31" s="3">
        <f t="shared" si="29"/>
        <v>3.3000000000000003</v>
      </c>
      <c r="X31" s="3">
        <f t="shared" si="30"/>
        <v>5.1000000000000005</v>
      </c>
      <c r="Y31" s="3">
        <f t="shared" si="16"/>
        <v>0</v>
      </c>
      <c r="Z31" s="3">
        <f t="shared" si="17"/>
        <v>0</v>
      </c>
      <c r="AA31" s="3"/>
      <c r="AB31" s="3">
        <f t="shared" si="18"/>
        <v>6</v>
      </c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</row>
    <row r="32" spans="1:43" x14ac:dyDescent="0.25">
      <c r="A32" s="1" t="s">
        <v>76</v>
      </c>
      <c r="B32" s="3">
        <v>6</v>
      </c>
      <c r="C32" s="3">
        <v>1.1000000000000001</v>
      </c>
      <c r="D32" s="3">
        <v>6</v>
      </c>
      <c r="E32" s="3"/>
      <c r="F32" s="3"/>
      <c r="G32" s="3"/>
      <c r="H32" s="3">
        <f t="shared" si="19"/>
        <v>10.200000000000001</v>
      </c>
      <c r="I32" s="3">
        <f t="shared" si="20"/>
        <v>6.6000000000000005</v>
      </c>
      <c r="J32" s="3"/>
      <c r="K32" s="3"/>
      <c r="L32" s="3">
        <f t="shared" si="21"/>
        <v>0</v>
      </c>
      <c r="M32" s="3">
        <f t="shared" si="22"/>
        <v>0</v>
      </c>
      <c r="N32" s="3"/>
      <c r="O32" s="3">
        <f t="shared" si="23"/>
        <v>6.6000000000000005</v>
      </c>
      <c r="P32" s="3">
        <f t="shared" si="24"/>
        <v>10.200000000000001</v>
      </c>
      <c r="Q32" s="3">
        <f t="shared" si="25"/>
        <v>10.200000000000001</v>
      </c>
      <c r="R32" s="3"/>
      <c r="S32" s="3">
        <f t="shared" si="26"/>
        <v>0</v>
      </c>
      <c r="T32" s="3">
        <f t="shared" si="27"/>
        <v>0</v>
      </c>
      <c r="U32" s="3">
        <f t="shared" si="28"/>
        <v>0</v>
      </c>
      <c r="V32" s="3"/>
      <c r="W32" s="3">
        <f t="shared" si="29"/>
        <v>6.6000000000000005</v>
      </c>
      <c r="X32" s="3">
        <f t="shared" si="30"/>
        <v>10.200000000000001</v>
      </c>
      <c r="Y32" s="3">
        <f t="shared" si="16"/>
        <v>12</v>
      </c>
      <c r="Z32" s="3">
        <f t="shared" si="17"/>
        <v>12</v>
      </c>
      <c r="AA32" s="3"/>
      <c r="AB32" s="3">
        <f t="shared" si="18"/>
        <v>0</v>
      </c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</row>
    <row r="33" spans="1:47" x14ac:dyDescent="0.25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</row>
    <row r="34" spans="1:47" x14ac:dyDescent="0.25">
      <c r="B34" s="3"/>
      <c r="C34" s="3"/>
      <c r="D34" s="3"/>
      <c r="E34" s="8"/>
      <c r="F34" s="8">
        <v>1690</v>
      </c>
      <c r="G34" s="8">
        <v>2860</v>
      </c>
      <c r="H34" s="8">
        <f>SUM(H9:H32)</f>
        <v>2251.6310000000003</v>
      </c>
      <c r="I34" s="8">
        <f>SUM(I9:I32)</f>
        <v>1457.9929999999999</v>
      </c>
      <c r="J34" s="8">
        <v>3105</v>
      </c>
      <c r="K34" s="8">
        <v>3105</v>
      </c>
      <c r="L34" s="8">
        <f t="shared" ref="L34:M34" si="32">SUM(L9:L32)</f>
        <v>384.88100000000009</v>
      </c>
      <c r="M34" s="8">
        <f t="shared" si="32"/>
        <v>255.26300000000003</v>
      </c>
      <c r="N34" s="8">
        <v>1690</v>
      </c>
      <c r="O34" s="8">
        <f t="shared" ref="O34:Q34" si="33">SUM(O9:O32)</f>
        <v>1457.9929999999999</v>
      </c>
      <c r="P34" s="8">
        <f t="shared" si="33"/>
        <v>2251.6310000000003</v>
      </c>
      <c r="Q34" s="8">
        <f t="shared" si="33"/>
        <v>2251.6310000000003</v>
      </c>
      <c r="R34" s="8">
        <v>2860</v>
      </c>
      <c r="S34" s="8">
        <f t="shared" ref="S34:U34" si="34">SUM(S9:S32)</f>
        <v>255.26300000000003</v>
      </c>
      <c r="T34" s="8">
        <f t="shared" si="34"/>
        <v>384.88100000000009</v>
      </c>
      <c r="U34" s="8">
        <f t="shared" si="34"/>
        <v>384.88100000000009</v>
      </c>
      <c r="V34" s="8">
        <v>3105</v>
      </c>
      <c r="W34" s="8">
        <f t="shared" ref="W34:AC34" si="35">SUM(W9:W32)</f>
        <v>1713.2559999999996</v>
      </c>
      <c r="X34" s="8">
        <f t="shared" si="35"/>
        <v>5496.5119999999988</v>
      </c>
      <c r="Y34" s="8">
        <f t="shared" si="35"/>
        <v>2640.26</v>
      </c>
      <c r="Z34" s="8">
        <f t="shared" si="35"/>
        <v>2640.26</v>
      </c>
      <c r="AA34" s="8">
        <f t="shared" si="35"/>
        <v>1687.5000000000002</v>
      </c>
      <c r="AB34" s="8">
        <f t="shared" si="35"/>
        <v>411.26</v>
      </c>
      <c r="AC34" s="8">
        <f t="shared" si="35"/>
        <v>1687.5000000000002</v>
      </c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</row>
    <row r="35" spans="1:47" x14ac:dyDescent="0.25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</row>
    <row r="36" spans="1:47" x14ac:dyDescent="0.25">
      <c r="G36" s="3"/>
      <c r="H36" s="3"/>
      <c r="I36" t="s">
        <v>12</v>
      </c>
      <c r="J36" s="3" t="s">
        <v>20</v>
      </c>
      <c r="K36" s="3" t="s">
        <v>23</v>
      </c>
      <c r="L36" s="3" t="s">
        <v>26</v>
      </c>
      <c r="M36" s="3" t="s">
        <v>28</v>
      </c>
      <c r="N36" s="3" t="s">
        <v>42</v>
      </c>
      <c r="O36" s="3" t="s">
        <v>43</v>
      </c>
      <c r="P36" s="3" t="s">
        <v>54</v>
      </c>
      <c r="Q36" s="3" t="s">
        <v>19</v>
      </c>
      <c r="R36" s="3" t="s">
        <v>27</v>
      </c>
      <c r="S36" s="3" t="s">
        <v>28</v>
      </c>
      <c r="T36" s="3" t="s">
        <v>45</v>
      </c>
      <c r="U36" s="3" t="s">
        <v>23</v>
      </c>
      <c r="V36" s="3" t="s">
        <v>77</v>
      </c>
      <c r="X36" s="3" t="s">
        <v>26</v>
      </c>
      <c r="Y36" s="3" t="s">
        <v>28</v>
      </c>
      <c r="Z36" s="3" t="s">
        <v>29</v>
      </c>
      <c r="AA36" s="3" t="s">
        <v>20</v>
      </c>
      <c r="AB36" s="3" t="s">
        <v>54</v>
      </c>
      <c r="AC36" s="3" t="s">
        <v>27</v>
      </c>
      <c r="AD36" s="3" t="s">
        <v>45</v>
      </c>
      <c r="AE36" s="3" t="s">
        <v>28</v>
      </c>
      <c r="AF36" s="3" t="s">
        <v>28</v>
      </c>
      <c r="AG36" s="3" t="s">
        <v>27</v>
      </c>
      <c r="AH36" s="3" t="s">
        <v>19</v>
      </c>
      <c r="AI36" s="3" t="s">
        <v>41</v>
      </c>
      <c r="AJ36" s="3" t="s">
        <v>45</v>
      </c>
      <c r="AK36" s="3"/>
      <c r="AL36" s="4"/>
      <c r="AM36" s="4" t="s">
        <v>77</v>
      </c>
      <c r="AN36" s="4" t="s">
        <v>30</v>
      </c>
      <c r="AO36" s="4" t="s">
        <v>23</v>
      </c>
      <c r="AP36" s="4" t="s">
        <v>43</v>
      </c>
      <c r="AQ36" s="4" t="s">
        <v>22</v>
      </c>
      <c r="AR36" s="4" t="s">
        <v>27</v>
      </c>
      <c r="AS36" s="4" t="s">
        <v>19</v>
      </c>
      <c r="AT36" s="4" t="s">
        <v>19</v>
      </c>
    </row>
    <row r="37" spans="1:47" ht="69" customHeight="1" x14ac:dyDescent="0.25">
      <c r="A37" s="7" t="s">
        <v>40</v>
      </c>
      <c r="B37" s="9" t="s">
        <v>7</v>
      </c>
      <c r="C37" s="9" t="s">
        <v>11</v>
      </c>
      <c r="D37" s="9" t="s">
        <v>190</v>
      </c>
      <c r="E37" s="9" t="s">
        <v>191</v>
      </c>
      <c r="F37" s="9" t="s">
        <v>193</v>
      </c>
      <c r="G37" s="9" t="s">
        <v>194</v>
      </c>
      <c r="H37" s="9" t="s">
        <v>196</v>
      </c>
      <c r="I37" s="9" t="s">
        <v>192</v>
      </c>
      <c r="J37" s="9" t="s">
        <v>3</v>
      </c>
      <c r="K37" s="9" t="s">
        <v>3</v>
      </c>
      <c r="L37" s="9" t="s">
        <v>4</v>
      </c>
      <c r="M37" s="9" t="s">
        <v>53</v>
      </c>
      <c r="N37" s="9" t="s">
        <v>47</v>
      </c>
      <c r="O37" s="9" t="s">
        <v>48</v>
      </c>
      <c r="P37" s="9" t="s">
        <v>49</v>
      </c>
      <c r="Q37" s="9" t="s">
        <v>5</v>
      </c>
      <c r="R37" s="9" t="s">
        <v>5</v>
      </c>
      <c r="S37" s="9" t="s">
        <v>6</v>
      </c>
      <c r="T37" s="9" t="s">
        <v>55</v>
      </c>
      <c r="U37" s="9" t="s">
        <v>6</v>
      </c>
      <c r="V37" s="9" t="s">
        <v>195</v>
      </c>
      <c r="W37" s="9" t="s">
        <v>31</v>
      </c>
      <c r="X37" s="9" t="s">
        <v>15</v>
      </c>
      <c r="Y37" s="9" t="s">
        <v>13</v>
      </c>
      <c r="Z37" s="9" t="s">
        <v>13</v>
      </c>
      <c r="AA37" s="9" t="s">
        <v>13</v>
      </c>
      <c r="AB37" s="9" t="s">
        <v>15</v>
      </c>
      <c r="AC37" s="9" t="s">
        <v>44</v>
      </c>
      <c r="AD37" s="9" t="s">
        <v>13</v>
      </c>
      <c r="AE37" s="9" t="s">
        <v>46</v>
      </c>
      <c r="AF37" s="9" t="s">
        <v>17</v>
      </c>
      <c r="AG37" s="9" t="s">
        <v>16</v>
      </c>
      <c r="AH37" s="9" t="s">
        <v>16</v>
      </c>
      <c r="AI37" s="9" t="s">
        <v>6</v>
      </c>
      <c r="AJ37" s="9" t="s">
        <v>55</v>
      </c>
      <c r="AK37" s="9" t="s">
        <v>32</v>
      </c>
      <c r="AL37" s="9" t="s">
        <v>14</v>
      </c>
      <c r="AM37" s="9" t="s">
        <v>195</v>
      </c>
      <c r="AN37" s="9" t="s">
        <v>21</v>
      </c>
      <c r="AO37" s="9" t="s">
        <v>21</v>
      </c>
      <c r="AP37" s="9" t="s">
        <v>21</v>
      </c>
      <c r="AQ37" s="9" t="s">
        <v>18</v>
      </c>
      <c r="AR37" s="9" t="s">
        <v>18</v>
      </c>
      <c r="AS37" s="9" t="s">
        <v>18</v>
      </c>
      <c r="AT37" s="9" t="s">
        <v>39</v>
      </c>
    </row>
    <row r="38" spans="1:47" s="4" customFormat="1" ht="15" customHeight="1" x14ac:dyDescent="0.25">
      <c r="B38" s="5" t="s">
        <v>8</v>
      </c>
      <c r="C38" s="5" t="s">
        <v>8</v>
      </c>
      <c r="D38" s="5" t="s">
        <v>8</v>
      </c>
      <c r="E38" s="5" t="s">
        <v>8</v>
      </c>
      <c r="F38" s="5" t="s">
        <v>8</v>
      </c>
      <c r="G38" s="5" t="s">
        <v>8</v>
      </c>
      <c r="H38" s="5" t="s">
        <v>8</v>
      </c>
      <c r="I38" s="5" t="s">
        <v>8</v>
      </c>
      <c r="J38" s="5" t="s">
        <v>9</v>
      </c>
      <c r="K38" s="5" t="s">
        <v>9</v>
      </c>
      <c r="L38" s="5" t="s">
        <v>9</v>
      </c>
      <c r="M38" s="5" t="s">
        <v>9</v>
      </c>
      <c r="N38" s="5" t="s">
        <v>9</v>
      </c>
      <c r="O38" s="5" t="s">
        <v>9</v>
      </c>
      <c r="P38" s="5" t="s">
        <v>9</v>
      </c>
      <c r="Q38" s="5" t="s">
        <v>9</v>
      </c>
      <c r="R38" s="5" t="s">
        <v>9</v>
      </c>
      <c r="S38" s="5" t="s">
        <v>9</v>
      </c>
      <c r="T38" s="5" t="s">
        <v>9</v>
      </c>
      <c r="U38" s="5" t="s">
        <v>9</v>
      </c>
      <c r="V38" s="5" t="s">
        <v>9</v>
      </c>
      <c r="W38" s="5" t="s">
        <v>8</v>
      </c>
      <c r="X38" s="5" t="s">
        <v>9</v>
      </c>
      <c r="Y38" s="5" t="s">
        <v>9</v>
      </c>
      <c r="Z38" s="5" t="s">
        <v>9</v>
      </c>
      <c r="AA38" s="5" t="s">
        <v>9</v>
      </c>
      <c r="AB38" s="5" t="s">
        <v>9</v>
      </c>
      <c r="AC38" s="5" t="s">
        <v>9</v>
      </c>
      <c r="AD38" s="5" t="s">
        <v>9</v>
      </c>
      <c r="AE38" s="5" t="s">
        <v>9</v>
      </c>
      <c r="AF38" s="5" t="s">
        <v>9</v>
      </c>
      <c r="AG38" s="5" t="s">
        <v>9</v>
      </c>
      <c r="AH38" s="5" t="s">
        <v>9</v>
      </c>
      <c r="AI38" s="5" t="s">
        <v>9</v>
      </c>
      <c r="AJ38" s="5" t="s">
        <v>9</v>
      </c>
      <c r="AK38" s="5" t="s">
        <v>9</v>
      </c>
      <c r="AL38" s="5" t="s">
        <v>9</v>
      </c>
      <c r="AM38" s="5" t="s">
        <v>9</v>
      </c>
      <c r="AN38" s="5" t="s">
        <v>8</v>
      </c>
      <c r="AO38" s="5" t="s">
        <v>8</v>
      </c>
      <c r="AP38" s="5" t="s">
        <v>8</v>
      </c>
      <c r="AQ38" s="5" t="s">
        <v>8</v>
      </c>
      <c r="AR38" s="5" t="s">
        <v>8</v>
      </c>
      <c r="AS38" s="5" t="s">
        <v>8</v>
      </c>
      <c r="AT38" s="5" t="s">
        <v>8</v>
      </c>
    </row>
    <row r="39" spans="1:47" x14ac:dyDescent="0.25">
      <c r="A39" s="10" t="s">
        <v>122</v>
      </c>
      <c r="B39" s="3">
        <v>14</v>
      </c>
      <c r="C39" s="3">
        <v>1</v>
      </c>
      <c r="D39" s="3"/>
      <c r="E39" s="3">
        <v>8</v>
      </c>
      <c r="F39" s="3"/>
      <c r="G39" s="3">
        <v>6</v>
      </c>
      <c r="H39" s="3"/>
      <c r="I39" s="3">
        <v>1</v>
      </c>
      <c r="J39" s="3"/>
      <c r="K39" s="3"/>
      <c r="L39" s="3"/>
      <c r="M39" s="3"/>
      <c r="N39" s="3"/>
      <c r="O39" s="3">
        <f>(E39-0.5)*(C39+2*0.3)</f>
        <v>12</v>
      </c>
      <c r="P39" s="3">
        <f>(E39-0.5)*C39</f>
        <v>7.5</v>
      </c>
      <c r="Q39" s="3"/>
      <c r="R39" s="3">
        <f>F39*(C39+2*0.15)</f>
        <v>0</v>
      </c>
      <c r="S39" s="3">
        <f>F39*C39</f>
        <v>0</v>
      </c>
      <c r="T39" s="3"/>
      <c r="U39" s="3">
        <f>G39*C39</f>
        <v>6</v>
      </c>
      <c r="V39" s="3">
        <f>H39*C39</f>
        <v>0</v>
      </c>
      <c r="W39" s="3">
        <f>I39</f>
        <v>1</v>
      </c>
      <c r="X39" s="3">
        <f>L39</f>
        <v>0</v>
      </c>
      <c r="Y39" s="3">
        <f>K39</f>
        <v>0</v>
      </c>
      <c r="Z39" s="3">
        <f>K39</f>
        <v>0</v>
      </c>
      <c r="AA39" s="3"/>
      <c r="AB39" s="3">
        <f>P39</f>
        <v>7.5</v>
      </c>
      <c r="AC39" s="3">
        <f>O39</f>
        <v>12</v>
      </c>
      <c r="AD39" s="3">
        <f>O39</f>
        <v>12</v>
      </c>
      <c r="AE39" s="3"/>
      <c r="AF39" s="3">
        <f>S39</f>
        <v>0</v>
      </c>
      <c r="AG39" s="3">
        <f>R39</f>
        <v>0</v>
      </c>
      <c r="AH39" s="3"/>
      <c r="AI39" s="3">
        <f>U39</f>
        <v>6</v>
      </c>
      <c r="AJ39" s="3"/>
      <c r="AK39" s="3">
        <f>X39+AB39+AF39</f>
        <v>7.5</v>
      </c>
      <c r="AL39" s="3">
        <f>Y39+AC39+AG39+810</f>
        <v>822</v>
      </c>
      <c r="AM39" s="3">
        <f>V39</f>
        <v>0</v>
      </c>
      <c r="AN39" s="3"/>
      <c r="AO39" s="3"/>
      <c r="AP39" s="3">
        <f t="shared" ref="AP39:AP57" si="36">2*(E39-0.5)</f>
        <v>15</v>
      </c>
      <c r="AQ39" s="3">
        <f t="shared" ref="AQ39:AQ70" si="37">2*F39</f>
        <v>0</v>
      </c>
      <c r="AR39" s="3">
        <f t="shared" ref="AR39:AR70" si="38">2*F39</f>
        <v>0</v>
      </c>
      <c r="AS39" s="3">
        <v>30</v>
      </c>
      <c r="AT39" s="3">
        <f>AS39</f>
        <v>30</v>
      </c>
      <c r="AU39" s="4"/>
    </row>
    <row r="40" spans="1:47" x14ac:dyDescent="0.25">
      <c r="A40" s="10" t="s">
        <v>86</v>
      </c>
      <c r="B40" s="3">
        <v>6.3</v>
      </c>
      <c r="C40" s="3">
        <v>1</v>
      </c>
      <c r="D40" s="3"/>
      <c r="E40" s="3">
        <v>1.3</v>
      </c>
      <c r="F40" s="3"/>
      <c r="G40" s="3">
        <v>5</v>
      </c>
      <c r="H40" s="3"/>
      <c r="I40" s="3">
        <v>1</v>
      </c>
      <c r="J40" s="3"/>
      <c r="K40" s="3"/>
      <c r="L40" s="3"/>
      <c r="M40" s="3"/>
      <c r="N40" s="3"/>
      <c r="O40" s="3">
        <f>(E40-0.5)*(C40+2*0.3)</f>
        <v>1.2800000000000002</v>
      </c>
      <c r="P40" s="3">
        <f>(E40-0.5)*C40</f>
        <v>0.8</v>
      </c>
      <c r="Q40" s="3"/>
      <c r="R40" s="3">
        <f>F40*(C40+2*0.15)</f>
        <v>0</v>
      </c>
      <c r="S40" s="3">
        <f>F40*C40</f>
        <v>0</v>
      </c>
      <c r="T40" s="3"/>
      <c r="U40" s="3">
        <f>G40*C40</f>
        <v>5</v>
      </c>
      <c r="V40" s="3">
        <f>H40*C40</f>
        <v>0</v>
      </c>
      <c r="W40" s="3">
        <f>I40</f>
        <v>1</v>
      </c>
      <c r="X40" s="3">
        <f>L40</f>
        <v>0</v>
      </c>
      <c r="Y40" s="3">
        <f>K40</f>
        <v>0</v>
      </c>
      <c r="Z40" s="3">
        <f>K40</f>
        <v>0</v>
      </c>
      <c r="AA40" s="3"/>
      <c r="AB40" s="3">
        <f>P40</f>
        <v>0.8</v>
      </c>
      <c r="AC40" s="3">
        <f>O40</f>
        <v>1.2800000000000002</v>
      </c>
      <c r="AD40" s="3">
        <f>O40</f>
        <v>1.2800000000000002</v>
      </c>
      <c r="AE40" s="3"/>
      <c r="AF40" s="3">
        <f>S40</f>
        <v>0</v>
      </c>
      <c r="AG40" s="3">
        <f>R40</f>
        <v>0</v>
      </c>
      <c r="AH40" s="3"/>
      <c r="AI40" s="3">
        <f>U40</f>
        <v>5</v>
      </c>
      <c r="AJ40" s="3"/>
      <c r="AK40" s="3">
        <f>X40+AB40+AF40</f>
        <v>0.8</v>
      </c>
      <c r="AL40" s="3">
        <f>Y40</f>
        <v>0</v>
      </c>
      <c r="AM40" s="3">
        <f>V40</f>
        <v>0</v>
      </c>
      <c r="AN40" s="3"/>
      <c r="AO40" s="3"/>
      <c r="AP40" s="3">
        <f t="shared" si="36"/>
        <v>1.6</v>
      </c>
      <c r="AQ40" s="3">
        <f t="shared" si="37"/>
        <v>0</v>
      </c>
      <c r="AR40" s="3">
        <f t="shared" si="38"/>
        <v>0</v>
      </c>
      <c r="AS40" s="3"/>
      <c r="AT40" s="3"/>
      <c r="AU40" s="4"/>
    </row>
    <row r="41" spans="1:47" x14ac:dyDescent="0.25">
      <c r="A41" s="10" t="s">
        <v>87</v>
      </c>
      <c r="B41" s="3">
        <v>13.6</v>
      </c>
      <c r="C41" s="3">
        <v>1</v>
      </c>
      <c r="D41" s="3"/>
      <c r="E41" s="3">
        <v>8</v>
      </c>
      <c r="F41" s="3"/>
      <c r="G41" s="3">
        <v>5.6</v>
      </c>
      <c r="H41" s="3"/>
      <c r="I41" s="3">
        <v>1</v>
      </c>
      <c r="J41" s="3"/>
      <c r="K41" s="3"/>
      <c r="L41" s="3"/>
      <c r="M41" s="3"/>
      <c r="N41" s="3"/>
      <c r="O41" s="3">
        <f t="shared" ref="O41:O92" si="39">(E41-0.5)*(C41+2*0.3)</f>
        <v>12</v>
      </c>
      <c r="P41" s="3">
        <f t="shared" ref="P41:P92" si="40">(E41-0.5)*C41</f>
        <v>7.5</v>
      </c>
      <c r="Q41" s="3"/>
      <c r="R41" s="3">
        <f t="shared" ref="R41:R104" si="41">F41*(C41+2*0.15)</f>
        <v>0</v>
      </c>
      <c r="S41" s="3">
        <f t="shared" ref="S41:S104" si="42">F41*C41</f>
        <v>0</v>
      </c>
      <c r="T41" s="3"/>
      <c r="U41" s="3">
        <f t="shared" ref="U41:U104" si="43">G41*C41</f>
        <v>5.6</v>
      </c>
      <c r="V41" s="3">
        <f t="shared" ref="V41:V104" si="44">H41*C41</f>
        <v>0</v>
      </c>
      <c r="W41" s="3">
        <f t="shared" ref="W41:W104" si="45">I41</f>
        <v>1</v>
      </c>
      <c r="X41" s="3">
        <f t="shared" ref="X41:X104" si="46">L41</f>
        <v>0</v>
      </c>
      <c r="Y41" s="3">
        <f t="shared" ref="Y41:Y104" si="47">K41</f>
        <v>0</v>
      </c>
      <c r="Z41" s="3">
        <f t="shared" ref="Z41:Z104" si="48">K41</f>
        <v>0</v>
      </c>
      <c r="AA41" s="3"/>
      <c r="AB41" s="3">
        <f t="shared" ref="AB41:AB104" si="49">P41</f>
        <v>7.5</v>
      </c>
      <c r="AC41" s="3">
        <f t="shared" ref="AC41:AC104" si="50">O41</f>
        <v>12</v>
      </c>
      <c r="AD41" s="3">
        <f t="shared" ref="AD41:AD104" si="51">O41</f>
        <v>12</v>
      </c>
      <c r="AE41" s="3"/>
      <c r="AF41" s="3">
        <f t="shared" ref="AF41:AF104" si="52">S41</f>
        <v>0</v>
      </c>
      <c r="AG41" s="3">
        <f t="shared" ref="AG41:AG104" si="53">R41</f>
        <v>0</v>
      </c>
      <c r="AH41" s="3"/>
      <c r="AI41" s="3">
        <f t="shared" ref="AI41:AI104" si="54">U41</f>
        <v>5.6</v>
      </c>
      <c r="AJ41" s="3"/>
      <c r="AK41" s="3">
        <f t="shared" ref="AK41:AK104" si="55">X41+AB41+AF41</f>
        <v>7.5</v>
      </c>
      <c r="AL41" s="3">
        <f t="shared" ref="AL41:AL104" si="56">Y41</f>
        <v>0</v>
      </c>
      <c r="AM41" s="3">
        <f t="shared" ref="AM41:AM104" si="57">V41</f>
        <v>0</v>
      </c>
      <c r="AN41" s="3"/>
      <c r="AO41" s="3"/>
      <c r="AP41" s="3">
        <f t="shared" si="36"/>
        <v>15</v>
      </c>
      <c r="AQ41" s="3">
        <f t="shared" si="37"/>
        <v>0</v>
      </c>
      <c r="AR41" s="3">
        <f t="shared" si="38"/>
        <v>0</v>
      </c>
      <c r="AS41" s="3"/>
      <c r="AT41" s="3"/>
      <c r="AU41" s="4"/>
    </row>
    <row r="42" spans="1:47" x14ac:dyDescent="0.25">
      <c r="A42" s="10" t="s">
        <v>88</v>
      </c>
      <c r="B42" s="3">
        <v>6.2</v>
      </c>
      <c r="C42" s="3">
        <v>1</v>
      </c>
      <c r="D42" s="3"/>
      <c r="E42" s="3">
        <v>1.2</v>
      </c>
      <c r="F42" s="3"/>
      <c r="G42" s="3">
        <v>5</v>
      </c>
      <c r="H42" s="3"/>
      <c r="I42" s="3">
        <v>1</v>
      </c>
      <c r="J42" s="3"/>
      <c r="K42" s="3"/>
      <c r="L42" s="3"/>
      <c r="M42" s="3"/>
      <c r="N42" s="3"/>
      <c r="O42" s="3">
        <f t="shared" si="39"/>
        <v>1.1199999999999999</v>
      </c>
      <c r="P42" s="3">
        <f t="shared" si="40"/>
        <v>0.7</v>
      </c>
      <c r="Q42" s="3"/>
      <c r="R42" s="3">
        <f t="shared" si="41"/>
        <v>0</v>
      </c>
      <c r="S42" s="3">
        <f t="shared" si="42"/>
        <v>0</v>
      </c>
      <c r="T42" s="3"/>
      <c r="U42" s="3">
        <f t="shared" si="43"/>
        <v>5</v>
      </c>
      <c r="V42" s="3">
        <f t="shared" si="44"/>
        <v>0</v>
      </c>
      <c r="W42" s="3">
        <f t="shared" si="45"/>
        <v>1</v>
      </c>
      <c r="X42" s="3">
        <f t="shared" si="46"/>
        <v>0</v>
      </c>
      <c r="Y42" s="3">
        <f t="shared" si="47"/>
        <v>0</v>
      </c>
      <c r="Z42" s="3">
        <f t="shared" si="48"/>
        <v>0</v>
      </c>
      <c r="AA42" s="3"/>
      <c r="AB42" s="3">
        <f t="shared" si="49"/>
        <v>0.7</v>
      </c>
      <c r="AC42" s="3">
        <f t="shared" si="50"/>
        <v>1.1199999999999999</v>
      </c>
      <c r="AD42" s="3">
        <f t="shared" si="51"/>
        <v>1.1199999999999999</v>
      </c>
      <c r="AE42" s="3"/>
      <c r="AF42" s="3">
        <f t="shared" si="52"/>
        <v>0</v>
      </c>
      <c r="AG42" s="3">
        <f t="shared" si="53"/>
        <v>0</v>
      </c>
      <c r="AH42" s="3"/>
      <c r="AI42" s="3">
        <f t="shared" si="54"/>
        <v>5</v>
      </c>
      <c r="AJ42" s="3"/>
      <c r="AK42" s="3">
        <f t="shared" si="55"/>
        <v>0.7</v>
      </c>
      <c r="AL42" s="3">
        <f t="shared" si="56"/>
        <v>0</v>
      </c>
      <c r="AM42" s="3">
        <f t="shared" si="57"/>
        <v>0</v>
      </c>
      <c r="AN42" s="3"/>
      <c r="AO42" s="3"/>
      <c r="AP42" s="3">
        <f t="shared" si="36"/>
        <v>1.4</v>
      </c>
      <c r="AQ42" s="3">
        <f t="shared" si="37"/>
        <v>0</v>
      </c>
      <c r="AR42" s="3">
        <f t="shared" si="38"/>
        <v>0</v>
      </c>
      <c r="AS42" s="3"/>
      <c r="AT42" s="3"/>
      <c r="AU42" s="4"/>
    </row>
    <row r="43" spans="1:47" x14ac:dyDescent="0.25">
      <c r="A43" s="10" t="s">
        <v>89</v>
      </c>
      <c r="B43" s="3">
        <v>13.6</v>
      </c>
      <c r="C43" s="3">
        <v>1</v>
      </c>
      <c r="D43" s="3"/>
      <c r="E43" s="3">
        <v>8</v>
      </c>
      <c r="F43" s="3"/>
      <c r="G43" s="3">
        <v>5.6</v>
      </c>
      <c r="H43" s="3"/>
      <c r="I43" s="3">
        <v>1</v>
      </c>
      <c r="J43" s="3"/>
      <c r="K43" s="3"/>
      <c r="L43" s="3"/>
      <c r="M43" s="3"/>
      <c r="N43" s="3"/>
      <c r="O43" s="3">
        <f t="shared" si="39"/>
        <v>12</v>
      </c>
      <c r="P43" s="3">
        <f t="shared" si="40"/>
        <v>7.5</v>
      </c>
      <c r="Q43" s="3"/>
      <c r="R43" s="3">
        <f t="shared" si="41"/>
        <v>0</v>
      </c>
      <c r="S43" s="3">
        <f t="shared" si="42"/>
        <v>0</v>
      </c>
      <c r="T43" s="3"/>
      <c r="U43" s="3">
        <f t="shared" si="43"/>
        <v>5.6</v>
      </c>
      <c r="V43" s="3">
        <f t="shared" si="44"/>
        <v>0</v>
      </c>
      <c r="W43" s="3">
        <f t="shared" si="45"/>
        <v>1</v>
      </c>
      <c r="X43" s="3">
        <f t="shared" si="46"/>
        <v>0</v>
      </c>
      <c r="Y43" s="3">
        <f t="shared" si="47"/>
        <v>0</v>
      </c>
      <c r="Z43" s="3">
        <f t="shared" si="48"/>
        <v>0</v>
      </c>
      <c r="AA43" s="3"/>
      <c r="AB43" s="3">
        <f t="shared" si="49"/>
        <v>7.5</v>
      </c>
      <c r="AC43" s="3">
        <f t="shared" si="50"/>
        <v>12</v>
      </c>
      <c r="AD43" s="3">
        <f t="shared" si="51"/>
        <v>12</v>
      </c>
      <c r="AE43" s="3"/>
      <c r="AF43" s="3">
        <f t="shared" si="52"/>
        <v>0</v>
      </c>
      <c r="AG43" s="3">
        <f t="shared" si="53"/>
        <v>0</v>
      </c>
      <c r="AH43" s="3"/>
      <c r="AI43" s="3">
        <f t="shared" si="54"/>
        <v>5.6</v>
      </c>
      <c r="AJ43" s="3"/>
      <c r="AK43" s="3">
        <f t="shared" si="55"/>
        <v>7.5</v>
      </c>
      <c r="AL43" s="3">
        <f t="shared" si="56"/>
        <v>0</v>
      </c>
      <c r="AM43" s="3">
        <f t="shared" si="57"/>
        <v>0</v>
      </c>
      <c r="AN43" s="3"/>
      <c r="AO43" s="3"/>
      <c r="AP43" s="3">
        <f t="shared" si="36"/>
        <v>15</v>
      </c>
      <c r="AQ43" s="3">
        <f t="shared" si="37"/>
        <v>0</v>
      </c>
      <c r="AR43" s="3">
        <f t="shared" si="38"/>
        <v>0</v>
      </c>
      <c r="AS43" s="3"/>
      <c r="AT43" s="3"/>
      <c r="AU43" s="4"/>
    </row>
    <row r="44" spans="1:47" x14ac:dyDescent="0.25">
      <c r="A44" s="10" t="s">
        <v>90</v>
      </c>
      <c r="B44" s="3">
        <v>6.2</v>
      </c>
      <c r="C44" s="3">
        <v>1</v>
      </c>
      <c r="D44" s="3"/>
      <c r="E44" s="3">
        <v>1.2</v>
      </c>
      <c r="F44" s="3"/>
      <c r="G44" s="3">
        <v>5</v>
      </c>
      <c r="H44" s="3"/>
      <c r="I44" s="3">
        <v>1</v>
      </c>
      <c r="J44" s="3"/>
      <c r="K44" s="3"/>
      <c r="L44" s="3"/>
      <c r="M44" s="3"/>
      <c r="N44" s="3"/>
      <c r="O44" s="3">
        <f t="shared" si="39"/>
        <v>1.1199999999999999</v>
      </c>
      <c r="P44" s="3">
        <f t="shared" si="40"/>
        <v>0.7</v>
      </c>
      <c r="Q44" s="3"/>
      <c r="R44" s="3">
        <f t="shared" si="41"/>
        <v>0</v>
      </c>
      <c r="S44" s="3">
        <f t="shared" si="42"/>
        <v>0</v>
      </c>
      <c r="T44" s="3"/>
      <c r="U44" s="3">
        <f t="shared" si="43"/>
        <v>5</v>
      </c>
      <c r="V44" s="3">
        <f t="shared" si="44"/>
        <v>0</v>
      </c>
      <c r="W44" s="3">
        <f t="shared" si="45"/>
        <v>1</v>
      </c>
      <c r="X44" s="3">
        <f t="shared" si="46"/>
        <v>0</v>
      </c>
      <c r="Y44" s="3">
        <f t="shared" si="47"/>
        <v>0</v>
      </c>
      <c r="Z44" s="3">
        <f t="shared" si="48"/>
        <v>0</v>
      </c>
      <c r="AA44" s="3"/>
      <c r="AB44" s="3">
        <f t="shared" si="49"/>
        <v>0.7</v>
      </c>
      <c r="AC44" s="3">
        <f t="shared" si="50"/>
        <v>1.1199999999999999</v>
      </c>
      <c r="AD44" s="3">
        <f t="shared" si="51"/>
        <v>1.1199999999999999</v>
      </c>
      <c r="AE44" s="3"/>
      <c r="AF44" s="3">
        <f t="shared" si="52"/>
        <v>0</v>
      </c>
      <c r="AG44" s="3">
        <f t="shared" si="53"/>
        <v>0</v>
      </c>
      <c r="AH44" s="3"/>
      <c r="AI44" s="3">
        <f t="shared" si="54"/>
        <v>5</v>
      </c>
      <c r="AJ44" s="3"/>
      <c r="AK44" s="3">
        <f t="shared" si="55"/>
        <v>0.7</v>
      </c>
      <c r="AL44" s="3">
        <f t="shared" si="56"/>
        <v>0</v>
      </c>
      <c r="AM44" s="3">
        <f t="shared" si="57"/>
        <v>0</v>
      </c>
      <c r="AN44" s="3"/>
      <c r="AO44" s="3"/>
      <c r="AP44" s="3">
        <f t="shared" si="36"/>
        <v>1.4</v>
      </c>
      <c r="AQ44" s="3">
        <f t="shared" si="37"/>
        <v>0</v>
      </c>
      <c r="AR44" s="3">
        <f t="shared" si="38"/>
        <v>0</v>
      </c>
      <c r="AS44" s="3"/>
      <c r="AT44" s="3"/>
      <c r="AU44" s="4"/>
    </row>
    <row r="45" spans="1:47" x14ac:dyDescent="0.25">
      <c r="A45" s="10" t="s">
        <v>91</v>
      </c>
      <c r="B45" s="3">
        <v>14</v>
      </c>
      <c r="C45" s="3">
        <v>1</v>
      </c>
      <c r="D45" s="3"/>
      <c r="E45" s="3">
        <v>8</v>
      </c>
      <c r="F45" s="3"/>
      <c r="G45" s="3">
        <v>6</v>
      </c>
      <c r="H45" s="3"/>
      <c r="I45" s="3">
        <v>1</v>
      </c>
      <c r="J45" s="3"/>
      <c r="K45" s="3"/>
      <c r="L45" s="3"/>
      <c r="M45" s="3"/>
      <c r="N45" s="3"/>
      <c r="O45" s="3">
        <f t="shared" si="39"/>
        <v>12</v>
      </c>
      <c r="P45" s="3">
        <f t="shared" si="40"/>
        <v>7.5</v>
      </c>
      <c r="Q45" s="3"/>
      <c r="R45" s="3">
        <f t="shared" si="41"/>
        <v>0</v>
      </c>
      <c r="S45" s="3">
        <f t="shared" si="42"/>
        <v>0</v>
      </c>
      <c r="T45" s="3"/>
      <c r="U45" s="3">
        <f t="shared" si="43"/>
        <v>6</v>
      </c>
      <c r="V45" s="3">
        <f t="shared" si="44"/>
        <v>0</v>
      </c>
      <c r="W45" s="3">
        <f t="shared" si="45"/>
        <v>1</v>
      </c>
      <c r="X45" s="3">
        <f t="shared" si="46"/>
        <v>0</v>
      </c>
      <c r="Y45" s="3">
        <f t="shared" si="47"/>
        <v>0</v>
      </c>
      <c r="Z45" s="3">
        <f t="shared" si="48"/>
        <v>0</v>
      </c>
      <c r="AA45" s="3"/>
      <c r="AB45" s="3">
        <f t="shared" si="49"/>
        <v>7.5</v>
      </c>
      <c r="AC45" s="3">
        <f t="shared" si="50"/>
        <v>12</v>
      </c>
      <c r="AD45" s="3">
        <f t="shared" si="51"/>
        <v>12</v>
      </c>
      <c r="AE45" s="3"/>
      <c r="AF45" s="3">
        <f t="shared" si="52"/>
        <v>0</v>
      </c>
      <c r="AG45" s="3">
        <f t="shared" si="53"/>
        <v>0</v>
      </c>
      <c r="AH45" s="3"/>
      <c r="AI45" s="3">
        <f t="shared" si="54"/>
        <v>6</v>
      </c>
      <c r="AJ45" s="3"/>
      <c r="AK45" s="3">
        <f t="shared" si="55"/>
        <v>7.5</v>
      </c>
      <c r="AL45" s="3">
        <f t="shared" si="56"/>
        <v>0</v>
      </c>
      <c r="AM45" s="3">
        <f t="shared" si="57"/>
        <v>0</v>
      </c>
      <c r="AN45" s="3"/>
      <c r="AO45" s="3"/>
      <c r="AP45" s="3">
        <f t="shared" si="36"/>
        <v>15</v>
      </c>
      <c r="AQ45" s="3">
        <f t="shared" si="37"/>
        <v>0</v>
      </c>
      <c r="AR45" s="3">
        <f t="shared" si="38"/>
        <v>0</v>
      </c>
      <c r="AS45" s="3"/>
      <c r="AT45" s="3"/>
      <c r="AU45" s="4"/>
    </row>
    <row r="46" spans="1:47" x14ac:dyDescent="0.25">
      <c r="A46" s="12" t="s">
        <v>92</v>
      </c>
      <c r="B46" s="3">
        <v>5.8</v>
      </c>
      <c r="C46" s="3">
        <v>1</v>
      </c>
      <c r="D46" s="3"/>
      <c r="E46" s="3">
        <v>0.8</v>
      </c>
      <c r="F46" s="3"/>
      <c r="G46" s="3">
        <v>5</v>
      </c>
      <c r="H46" s="3"/>
      <c r="I46" s="3">
        <v>1</v>
      </c>
      <c r="J46" s="3"/>
      <c r="K46" s="3"/>
      <c r="L46" s="3"/>
      <c r="M46" s="3"/>
      <c r="N46" s="3"/>
      <c r="O46" s="3">
        <f t="shared" si="39"/>
        <v>0.48000000000000009</v>
      </c>
      <c r="P46" s="3">
        <f t="shared" si="40"/>
        <v>0.30000000000000004</v>
      </c>
      <c r="Q46" s="3"/>
      <c r="R46" s="3">
        <f t="shared" si="41"/>
        <v>0</v>
      </c>
      <c r="S46" s="3">
        <f t="shared" si="42"/>
        <v>0</v>
      </c>
      <c r="T46" s="3"/>
      <c r="U46" s="3">
        <f t="shared" si="43"/>
        <v>5</v>
      </c>
      <c r="V46" s="3">
        <f t="shared" si="44"/>
        <v>0</v>
      </c>
      <c r="W46" s="3">
        <f t="shared" si="45"/>
        <v>1</v>
      </c>
      <c r="X46" s="3">
        <f t="shared" si="46"/>
        <v>0</v>
      </c>
      <c r="Y46" s="3">
        <f t="shared" si="47"/>
        <v>0</v>
      </c>
      <c r="Z46" s="3">
        <f t="shared" si="48"/>
        <v>0</v>
      </c>
      <c r="AA46" s="3"/>
      <c r="AB46" s="3">
        <f t="shared" si="49"/>
        <v>0.30000000000000004</v>
      </c>
      <c r="AC46" s="3">
        <f t="shared" si="50"/>
        <v>0.48000000000000009</v>
      </c>
      <c r="AD46" s="3">
        <f t="shared" si="51"/>
        <v>0.48000000000000009</v>
      </c>
      <c r="AE46" s="3"/>
      <c r="AF46" s="3">
        <f t="shared" si="52"/>
        <v>0</v>
      </c>
      <c r="AG46" s="3">
        <f t="shared" si="53"/>
        <v>0</v>
      </c>
      <c r="AH46" s="3"/>
      <c r="AI46" s="3">
        <f t="shared" si="54"/>
        <v>5</v>
      </c>
      <c r="AJ46" s="3"/>
      <c r="AK46" s="3">
        <f t="shared" si="55"/>
        <v>0.30000000000000004</v>
      </c>
      <c r="AL46" s="3">
        <f t="shared" si="56"/>
        <v>0</v>
      </c>
      <c r="AM46" s="3">
        <f t="shared" si="57"/>
        <v>0</v>
      </c>
      <c r="AN46" s="3"/>
      <c r="AO46" s="3"/>
      <c r="AP46" s="3">
        <f t="shared" si="36"/>
        <v>0.60000000000000009</v>
      </c>
      <c r="AQ46" s="3">
        <f t="shared" si="37"/>
        <v>0</v>
      </c>
      <c r="AR46" s="3">
        <f t="shared" si="38"/>
        <v>0</v>
      </c>
      <c r="AS46" s="3"/>
      <c r="AT46" s="3"/>
      <c r="AU46" s="4"/>
    </row>
    <row r="47" spans="1:47" x14ac:dyDescent="0.25">
      <c r="A47" s="12" t="s">
        <v>93</v>
      </c>
      <c r="B47" s="3">
        <v>5.8</v>
      </c>
      <c r="C47" s="3">
        <v>1</v>
      </c>
      <c r="D47" s="3"/>
      <c r="E47" s="3">
        <v>0.8</v>
      </c>
      <c r="F47" s="3"/>
      <c r="G47" s="3">
        <v>5</v>
      </c>
      <c r="H47" s="3"/>
      <c r="I47" s="3">
        <v>1</v>
      </c>
      <c r="J47" s="3"/>
      <c r="K47" s="3"/>
      <c r="L47" s="3"/>
      <c r="M47" s="3"/>
      <c r="N47" s="3"/>
      <c r="O47" s="3">
        <f t="shared" si="39"/>
        <v>0.48000000000000009</v>
      </c>
      <c r="P47" s="3">
        <f t="shared" si="40"/>
        <v>0.30000000000000004</v>
      </c>
      <c r="Q47" s="3"/>
      <c r="R47" s="3">
        <f t="shared" si="41"/>
        <v>0</v>
      </c>
      <c r="S47" s="3">
        <f t="shared" si="42"/>
        <v>0</v>
      </c>
      <c r="T47" s="3"/>
      <c r="U47" s="3">
        <f t="shared" si="43"/>
        <v>5</v>
      </c>
      <c r="V47" s="3">
        <f t="shared" si="44"/>
        <v>0</v>
      </c>
      <c r="W47" s="3">
        <f t="shared" si="45"/>
        <v>1</v>
      </c>
      <c r="X47" s="3">
        <f t="shared" si="46"/>
        <v>0</v>
      </c>
      <c r="Y47" s="3">
        <f t="shared" si="47"/>
        <v>0</v>
      </c>
      <c r="Z47" s="3">
        <f t="shared" si="48"/>
        <v>0</v>
      </c>
      <c r="AA47" s="3"/>
      <c r="AB47" s="3">
        <f t="shared" si="49"/>
        <v>0.30000000000000004</v>
      </c>
      <c r="AC47" s="3">
        <f t="shared" si="50"/>
        <v>0.48000000000000009</v>
      </c>
      <c r="AD47" s="3">
        <f t="shared" si="51"/>
        <v>0.48000000000000009</v>
      </c>
      <c r="AE47" s="3"/>
      <c r="AF47" s="3">
        <f t="shared" si="52"/>
        <v>0</v>
      </c>
      <c r="AG47" s="3">
        <f t="shared" si="53"/>
        <v>0</v>
      </c>
      <c r="AH47" s="3"/>
      <c r="AI47" s="3">
        <f t="shared" si="54"/>
        <v>5</v>
      </c>
      <c r="AJ47" s="3"/>
      <c r="AK47" s="3">
        <f t="shared" si="55"/>
        <v>0.30000000000000004</v>
      </c>
      <c r="AL47" s="3">
        <f t="shared" si="56"/>
        <v>0</v>
      </c>
      <c r="AM47" s="3">
        <f t="shared" si="57"/>
        <v>0</v>
      </c>
      <c r="AN47" s="3"/>
      <c r="AO47" s="3"/>
      <c r="AP47" s="3">
        <f t="shared" si="36"/>
        <v>0.60000000000000009</v>
      </c>
      <c r="AQ47" s="3">
        <f t="shared" si="37"/>
        <v>0</v>
      </c>
      <c r="AR47" s="3">
        <f t="shared" si="38"/>
        <v>0</v>
      </c>
      <c r="AS47" s="3"/>
      <c r="AT47" s="3"/>
      <c r="AU47" s="4"/>
    </row>
    <row r="48" spans="1:47" x14ac:dyDescent="0.25">
      <c r="A48" s="12" t="s">
        <v>94</v>
      </c>
      <c r="B48" s="3">
        <v>14</v>
      </c>
      <c r="C48" s="3">
        <v>1</v>
      </c>
      <c r="D48" s="3"/>
      <c r="E48" s="3">
        <v>8</v>
      </c>
      <c r="F48" s="3"/>
      <c r="G48" s="3">
        <v>6</v>
      </c>
      <c r="H48" s="3"/>
      <c r="I48" s="3">
        <v>1</v>
      </c>
      <c r="J48" s="3"/>
      <c r="K48" s="3"/>
      <c r="L48" s="3"/>
      <c r="M48" s="3"/>
      <c r="N48" s="3"/>
      <c r="O48" s="3">
        <f t="shared" si="39"/>
        <v>12</v>
      </c>
      <c r="P48" s="3">
        <f t="shared" si="40"/>
        <v>7.5</v>
      </c>
      <c r="Q48" s="3"/>
      <c r="R48" s="3">
        <f t="shared" si="41"/>
        <v>0</v>
      </c>
      <c r="S48" s="3">
        <f t="shared" si="42"/>
        <v>0</v>
      </c>
      <c r="T48" s="3"/>
      <c r="U48" s="3">
        <f t="shared" si="43"/>
        <v>6</v>
      </c>
      <c r="V48" s="3">
        <f t="shared" si="44"/>
        <v>0</v>
      </c>
      <c r="W48" s="3">
        <f t="shared" si="45"/>
        <v>1</v>
      </c>
      <c r="X48" s="3">
        <f t="shared" si="46"/>
        <v>0</v>
      </c>
      <c r="Y48" s="3">
        <f t="shared" si="47"/>
        <v>0</v>
      </c>
      <c r="Z48" s="3">
        <f t="shared" si="48"/>
        <v>0</v>
      </c>
      <c r="AA48" s="3"/>
      <c r="AB48" s="3">
        <f t="shared" si="49"/>
        <v>7.5</v>
      </c>
      <c r="AC48" s="3">
        <f t="shared" si="50"/>
        <v>12</v>
      </c>
      <c r="AD48" s="3">
        <f t="shared" si="51"/>
        <v>12</v>
      </c>
      <c r="AE48" s="3"/>
      <c r="AF48" s="3">
        <f t="shared" si="52"/>
        <v>0</v>
      </c>
      <c r="AG48" s="3">
        <f t="shared" si="53"/>
        <v>0</v>
      </c>
      <c r="AH48" s="3"/>
      <c r="AI48" s="3">
        <f t="shared" si="54"/>
        <v>6</v>
      </c>
      <c r="AJ48" s="3"/>
      <c r="AK48" s="3">
        <f t="shared" si="55"/>
        <v>7.5</v>
      </c>
      <c r="AL48" s="3">
        <f t="shared" si="56"/>
        <v>0</v>
      </c>
      <c r="AM48" s="3">
        <f t="shared" si="57"/>
        <v>0</v>
      </c>
      <c r="AN48" s="3"/>
      <c r="AO48" s="3"/>
      <c r="AP48" s="3">
        <f t="shared" si="36"/>
        <v>15</v>
      </c>
      <c r="AQ48" s="3">
        <f t="shared" si="37"/>
        <v>0</v>
      </c>
      <c r="AR48" s="3">
        <f t="shared" si="38"/>
        <v>0</v>
      </c>
      <c r="AS48" s="3"/>
      <c r="AT48" s="3"/>
      <c r="AU48" s="4"/>
    </row>
    <row r="49" spans="1:47" x14ac:dyDescent="0.25">
      <c r="A49" s="12" t="s">
        <v>95</v>
      </c>
      <c r="B49" s="3">
        <v>5.8</v>
      </c>
      <c r="C49" s="3">
        <v>1</v>
      </c>
      <c r="D49" s="3"/>
      <c r="E49" s="3">
        <v>0.8</v>
      </c>
      <c r="F49" s="3"/>
      <c r="G49" s="3">
        <v>5</v>
      </c>
      <c r="H49" s="3"/>
      <c r="I49" s="3">
        <v>1</v>
      </c>
      <c r="J49" s="3"/>
      <c r="K49" s="3"/>
      <c r="L49" s="3"/>
      <c r="M49" s="3"/>
      <c r="N49" s="3"/>
      <c r="O49" s="3">
        <f t="shared" si="39"/>
        <v>0.48000000000000009</v>
      </c>
      <c r="P49" s="3">
        <f t="shared" si="40"/>
        <v>0.30000000000000004</v>
      </c>
      <c r="Q49" s="3"/>
      <c r="R49" s="3">
        <f t="shared" si="41"/>
        <v>0</v>
      </c>
      <c r="S49" s="3">
        <f t="shared" si="42"/>
        <v>0</v>
      </c>
      <c r="T49" s="3"/>
      <c r="U49" s="3">
        <f t="shared" si="43"/>
        <v>5</v>
      </c>
      <c r="V49" s="3">
        <f t="shared" si="44"/>
        <v>0</v>
      </c>
      <c r="W49" s="3">
        <f t="shared" si="45"/>
        <v>1</v>
      </c>
      <c r="X49" s="3">
        <f t="shared" si="46"/>
        <v>0</v>
      </c>
      <c r="Y49" s="3">
        <f t="shared" si="47"/>
        <v>0</v>
      </c>
      <c r="Z49" s="3">
        <f t="shared" si="48"/>
        <v>0</v>
      </c>
      <c r="AA49" s="3"/>
      <c r="AB49" s="3">
        <f t="shared" si="49"/>
        <v>0.30000000000000004</v>
      </c>
      <c r="AC49" s="3">
        <f t="shared" si="50"/>
        <v>0.48000000000000009</v>
      </c>
      <c r="AD49" s="3">
        <f t="shared" si="51"/>
        <v>0.48000000000000009</v>
      </c>
      <c r="AE49" s="3"/>
      <c r="AF49" s="3">
        <f t="shared" si="52"/>
        <v>0</v>
      </c>
      <c r="AG49" s="3">
        <f t="shared" si="53"/>
        <v>0</v>
      </c>
      <c r="AH49" s="3"/>
      <c r="AI49" s="3">
        <f t="shared" si="54"/>
        <v>5</v>
      </c>
      <c r="AJ49" s="3"/>
      <c r="AK49" s="3">
        <f t="shared" si="55"/>
        <v>0.30000000000000004</v>
      </c>
      <c r="AL49" s="3">
        <f t="shared" si="56"/>
        <v>0</v>
      </c>
      <c r="AM49" s="3">
        <f t="shared" si="57"/>
        <v>0</v>
      </c>
      <c r="AN49" s="3"/>
      <c r="AO49" s="3"/>
      <c r="AP49" s="3">
        <f t="shared" si="36"/>
        <v>0.60000000000000009</v>
      </c>
      <c r="AQ49" s="3">
        <f t="shared" si="37"/>
        <v>0</v>
      </c>
      <c r="AR49" s="3">
        <f t="shared" si="38"/>
        <v>0</v>
      </c>
      <c r="AS49" s="3"/>
      <c r="AT49" s="3"/>
      <c r="AU49" s="4"/>
    </row>
    <row r="50" spans="1:47" x14ac:dyDescent="0.25">
      <c r="A50" s="12" t="s">
        <v>96</v>
      </c>
      <c r="B50" s="3">
        <v>14</v>
      </c>
      <c r="C50" s="3">
        <v>1</v>
      </c>
      <c r="D50" s="3"/>
      <c r="E50" s="3">
        <v>8</v>
      </c>
      <c r="F50" s="3"/>
      <c r="G50" s="3">
        <v>6</v>
      </c>
      <c r="H50" s="3"/>
      <c r="I50" s="3">
        <v>1</v>
      </c>
      <c r="J50" s="3"/>
      <c r="K50" s="3"/>
      <c r="L50" s="3"/>
      <c r="M50" s="3"/>
      <c r="N50" s="3"/>
      <c r="O50" s="3">
        <f t="shared" si="39"/>
        <v>12</v>
      </c>
      <c r="P50" s="3">
        <f t="shared" si="40"/>
        <v>7.5</v>
      </c>
      <c r="Q50" s="3"/>
      <c r="R50" s="3">
        <f t="shared" si="41"/>
        <v>0</v>
      </c>
      <c r="S50" s="3">
        <f t="shared" si="42"/>
        <v>0</v>
      </c>
      <c r="T50" s="3"/>
      <c r="U50" s="3">
        <f t="shared" si="43"/>
        <v>6</v>
      </c>
      <c r="V50" s="3">
        <f t="shared" si="44"/>
        <v>0</v>
      </c>
      <c r="W50" s="3">
        <f t="shared" si="45"/>
        <v>1</v>
      </c>
      <c r="X50" s="3">
        <f t="shared" si="46"/>
        <v>0</v>
      </c>
      <c r="Y50" s="3">
        <f t="shared" si="47"/>
        <v>0</v>
      </c>
      <c r="Z50" s="3">
        <f t="shared" si="48"/>
        <v>0</v>
      </c>
      <c r="AA50" s="3"/>
      <c r="AB50" s="3">
        <f t="shared" si="49"/>
        <v>7.5</v>
      </c>
      <c r="AC50" s="3">
        <f t="shared" si="50"/>
        <v>12</v>
      </c>
      <c r="AD50" s="3">
        <f t="shared" si="51"/>
        <v>12</v>
      </c>
      <c r="AE50" s="3"/>
      <c r="AF50" s="3">
        <f t="shared" si="52"/>
        <v>0</v>
      </c>
      <c r="AG50" s="3">
        <f t="shared" si="53"/>
        <v>0</v>
      </c>
      <c r="AH50" s="3"/>
      <c r="AI50" s="3">
        <f t="shared" si="54"/>
        <v>6</v>
      </c>
      <c r="AJ50" s="3"/>
      <c r="AK50" s="3">
        <f t="shared" si="55"/>
        <v>7.5</v>
      </c>
      <c r="AL50" s="3">
        <f t="shared" si="56"/>
        <v>0</v>
      </c>
      <c r="AM50" s="3">
        <f t="shared" si="57"/>
        <v>0</v>
      </c>
      <c r="AN50" s="3"/>
      <c r="AO50" s="3"/>
      <c r="AP50" s="3">
        <f t="shared" si="36"/>
        <v>15</v>
      </c>
      <c r="AQ50" s="3">
        <f t="shared" si="37"/>
        <v>0</v>
      </c>
      <c r="AR50" s="3">
        <f t="shared" si="38"/>
        <v>0</v>
      </c>
      <c r="AS50" s="3"/>
      <c r="AT50" s="3"/>
      <c r="AU50" s="4"/>
    </row>
    <row r="51" spans="1:47" x14ac:dyDescent="0.25">
      <c r="A51" s="12" t="s">
        <v>97</v>
      </c>
      <c r="B51" s="3">
        <v>5.8</v>
      </c>
      <c r="C51" s="3">
        <v>1</v>
      </c>
      <c r="D51" s="3"/>
      <c r="E51" s="3">
        <v>0.8</v>
      </c>
      <c r="F51" s="3"/>
      <c r="G51" s="3">
        <v>5</v>
      </c>
      <c r="H51" s="3"/>
      <c r="I51" s="3">
        <v>1</v>
      </c>
      <c r="J51" s="3"/>
      <c r="K51" s="3"/>
      <c r="L51" s="3"/>
      <c r="M51" s="3"/>
      <c r="N51" s="3"/>
      <c r="O51" s="3">
        <f t="shared" si="39"/>
        <v>0.48000000000000009</v>
      </c>
      <c r="P51" s="3">
        <f t="shared" si="40"/>
        <v>0.30000000000000004</v>
      </c>
      <c r="Q51" s="3"/>
      <c r="R51" s="3">
        <f t="shared" si="41"/>
        <v>0</v>
      </c>
      <c r="S51" s="3">
        <f t="shared" si="42"/>
        <v>0</v>
      </c>
      <c r="T51" s="3"/>
      <c r="U51" s="3">
        <f t="shared" si="43"/>
        <v>5</v>
      </c>
      <c r="V51" s="3">
        <f t="shared" si="44"/>
        <v>0</v>
      </c>
      <c r="W51" s="3">
        <f t="shared" si="45"/>
        <v>1</v>
      </c>
      <c r="X51" s="3">
        <f t="shared" si="46"/>
        <v>0</v>
      </c>
      <c r="Y51" s="3">
        <f t="shared" si="47"/>
        <v>0</v>
      </c>
      <c r="Z51" s="3">
        <f t="shared" si="48"/>
        <v>0</v>
      </c>
      <c r="AA51" s="3"/>
      <c r="AB51" s="3">
        <f t="shared" si="49"/>
        <v>0.30000000000000004</v>
      </c>
      <c r="AC51" s="3">
        <f t="shared" si="50"/>
        <v>0.48000000000000009</v>
      </c>
      <c r="AD51" s="3">
        <f t="shared" si="51"/>
        <v>0.48000000000000009</v>
      </c>
      <c r="AE51" s="3"/>
      <c r="AF51" s="3">
        <f t="shared" si="52"/>
        <v>0</v>
      </c>
      <c r="AG51" s="3">
        <f t="shared" si="53"/>
        <v>0</v>
      </c>
      <c r="AH51" s="3"/>
      <c r="AI51" s="3">
        <f t="shared" si="54"/>
        <v>5</v>
      </c>
      <c r="AJ51" s="3"/>
      <c r="AK51" s="3">
        <f t="shared" si="55"/>
        <v>0.30000000000000004</v>
      </c>
      <c r="AL51" s="3">
        <f t="shared" si="56"/>
        <v>0</v>
      </c>
      <c r="AM51" s="3">
        <f t="shared" si="57"/>
        <v>0</v>
      </c>
      <c r="AN51" s="3"/>
      <c r="AO51" s="3"/>
      <c r="AP51" s="3">
        <f t="shared" si="36"/>
        <v>0.60000000000000009</v>
      </c>
      <c r="AQ51" s="3">
        <f t="shared" si="37"/>
        <v>0</v>
      </c>
      <c r="AR51" s="3">
        <f t="shared" si="38"/>
        <v>0</v>
      </c>
      <c r="AS51" s="3"/>
      <c r="AT51" s="3"/>
      <c r="AU51" s="4"/>
    </row>
    <row r="52" spans="1:47" x14ac:dyDescent="0.25">
      <c r="A52" s="12" t="s">
        <v>97</v>
      </c>
      <c r="B52" s="3">
        <v>5.8</v>
      </c>
      <c r="C52" s="3">
        <v>1</v>
      </c>
      <c r="D52" s="3"/>
      <c r="E52" s="3">
        <v>0.8</v>
      </c>
      <c r="F52" s="3"/>
      <c r="G52" s="3">
        <v>5</v>
      </c>
      <c r="H52" s="3"/>
      <c r="I52" s="3">
        <v>1</v>
      </c>
      <c r="J52" s="3"/>
      <c r="K52" s="3"/>
      <c r="L52" s="3"/>
      <c r="M52" s="3"/>
      <c r="N52" s="3"/>
      <c r="O52" s="3">
        <f t="shared" si="39"/>
        <v>0.48000000000000009</v>
      </c>
      <c r="P52" s="3">
        <f t="shared" si="40"/>
        <v>0.30000000000000004</v>
      </c>
      <c r="Q52" s="3"/>
      <c r="R52" s="3">
        <f t="shared" si="41"/>
        <v>0</v>
      </c>
      <c r="S52" s="3">
        <f t="shared" si="42"/>
        <v>0</v>
      </c>
      <c r="T52" s="3"/>
      <c r="U52" s="3">
        <f t="shared" si="43"/>
        <v>5</v>
      </c>
      <c r="V52" s="3">
        <f t="shared" si="44"/>
        <v>0</v>
      </c>
      <c r="W52" s="3">
        <f t="shared" si="45"/>
        <v>1</v>
      </c>
      <c r="X52" s="3">
        <f t="shared" si="46"/>
        <v>0</v>
      </c>
      <c r="Y52" s="3">
        <f t="shared" si="47"/>
        <v>0</v>
      </c>
      <c r="Z52" s="3">
        <f t="shared" si="48"/>
        <v>0</v>
      </c>
      <c r="AA52" s="3"/>
      <c r="AB52" s="3">
        <f t="shared" si="49"/>
        <v>0.30000000000000004</v>
      </c>
      <c r="AC52" s="3">
        <f t="shared" si="50"/>
        <v>0.48000000000000009</v>
      </c>
      <c r="AD52" s="3">
        <f t="shared" si="51"/>
        <v>0.48000000000000009</v>
      </c>
      <c r="AE52" s="3"/>
      <c r="AF52" s="3">
        <f t="shared" si="52"/>
        <v>0</v>
      </c>
      <c r="AG52" s="3">
        <f t="shared" si="53"/>
        <v>0</v>
      </c>
      <c r="AH52" s="3"/>
      <c r="AI52" s="3">
        <f t="shared" si="54"/>
        <v>5</v>
      </c>
      <c r="AJ52" s="3"/>
      <c r="AK52" s="3">
        <f t="shared" si="55"/>
        <v>0.30000000000000004</v>
      </c>
      <c r="AL52" s="3">
        <f t="shared" si="56"/>
        <v>0</v>
      </c>
      <c r="AM52" s="3">
        <f t="shared" si="57"/>
        <v>0</v>
      </c>
      <c r="AN52" s="3"/>
      <c r="AO52" s="3"/>
      <c r="AP52" s="3">
        <f t="shared" si="36"/>
        <v>0.60000000000000009</v>
      </c>
      <c r="AQ52" s="3">
        <f t="shared" si="37"/>
        <v>0</v>
      </c>
      <c r="AR52" s="3">
        <f t="shared" si="38"/>
        <v>0</v>
      </c>
      <c r="AS52" s="3"/>
      <c r="AT52" s="3"/>
      <c r="AU52" s="4"/>
    </row>
    <row r="53" spans="1:47" x14ac:dyDescent="0.25">
      <c r="A53" s="12" t="s">
        <v>98</v>
      </c>
      <c r="B53" s="3">
        <v>5.8</v>
      </c>
      <c r="C53" s="3">
        <v>1</v>
      </c>
      <c r="D53" s="3"/>
      <c r="E53" s="3">
        <v>0.8</v>
      </c>
      <c r="F53" s="3"/>
      <c r="G53" s="3">
        <v>5</v>
      </c>
      <c r="H53" s="3"/>
      <c r="I53" s="3">
        <v>1</v>
      </c>
      <c r="J53" s="3"/>
      <c r="K53" s="3"/>
      <c r="L53" s="3"/>
      <c r="M53" s="3"/>
      <c r="N53" s="3"/>
      <c r="O53" s="3">
        <f t="shared" si="39"/>
        <v>0.48000000000000009</v>
      </c>
      <c r="P53" s="3">
        <f t="shared" si="40"/>
        <v>0.30000000000000004</v>
      </c>
      <c r="Q53" s="3"/>
      <c r="R53" s="3">
        <f t="shared" si="41"/>
        <v>0</v>
      </c>
      <c r="S53" s="3">
        <f t="shared" si="42"/>
        <v>0</v>
      </c>
      <c r="T53" s="3"/>
      <c r="U53" s="3">
        <f t="shared" si="43"/>
        <v>5</v>
      </c>
      <c r="V53" s="3">
        <f t="shared" si="44"/>
        <v>0</v>
      </c>
      <c r="W53" s="3">
        <f t="shared" si="45"/>
        <v>1</v>
      </c>
      <c r="X53" s="3">
        <f t="shared" si="46"/>
        <v>0</v>
      </c>
      <c r="Y53" s="3">
        <f t="shared" si="47"/>
        <v>0</v>
      </c>
      <c r="Z53" s="3">
        <f t="shared" si="48"/>
        <v>0</v>
      </c>
      <c r="AA53" s="3"/>
      <c r="AB53" s="3">
        <f t="shared" si="49"/>
        <v>0.30000000000000004</v>
      </c>
      <c r="AC53" s="3">
        <f t="shared" si="50"/>
        <v>0.48000000000000009</v>
      </c>
      <c r="AD53" s="3">
        <f t="shared" si="51"/>
        <v>0.48000000000000009</v>
      </c>
      <c r="AE53" s="3"/>
      <c r="AF53" s="3">
        <f t="shared" si="52"/>
        <v>0</v>
      </c>
      <c r="AG53" s="3">
        <f t="shared" si="53"/>
        <v>0</v>
      </c>
      <c r="AH53" s="3"/>
      <c r="AI53" s="3">
        <f t="shared" si="54"/>
        <v>5</v>
      </c>
      <c r="AJ53" s="3"/>
      <c r="AK53" s="3">
        <f t="shared" si="55"/>
        <v>0.30000000000000004</v>
      </c>
      <c r="AL53" s="3">
        <f t="shared" si="56"/>
        <v>0</v>
      </c>
      <c r="AM53" s="3">
        <f t="shared" si="57"/>
        <v>0</v>
      </c>
      <c r="AN53" s="3"/>
      <c r="AO53" s="3"/>
      <c r="AP53" s="3">
        <f t="shared" si="36"/>
        <v>0.60000000000000009</v>
      </c>
      <c r="AQ53" s="14">
        <f t="shared" si="37"/>
        <v>0</v>
      </c>
      <c r="AR53" s="3">
        <f t="shared" si="38"/>
        <v>0</v>
      </c>
      <c r="AS53" s="3"/>
      <c r="AT53" s="3"/>
      <c r="AU53" s="4"/>
    </row>
    <row r="54" spans="1:47" x14ac:dyDescent="0.25">
      <c r="A54" s="12" t="s">
        <v>99</v>
      </c>
      <c r="B54" s="3">
        <v>5.6</v>
      </c>
      <c r="C54" s="3">
        <v>1</v>
      </c>
      <c r="D54" s="3"/>
      <c r="E54" s="3">
        <v>0.6</v>
      </c>
      <c r="F54" s="3"/>
      <c r="G54" s="3">
        <v>5</v>
      </c>
      <c r="H54" s="3"/>
      <c r="I54" s="3">
        <v>1</v>
      </c>
      <c r="J54" s="3"/>
      <c r="K54" s="3"/>
      <c r="L54" s="3"/>
      <c r="M54" s="3"/>
      <c r="N54" s="3"/>
      <c r="O54" s="3">
        <f t="shared" si="39"/>
        <v>0.15999999999999998</v>
      </c>
      <c r="P54" s="3">
        <f t="shared" si="40"/>
        <v>9.9999999999999978E-2</v>
      </c>
      <c r="Q54" s="3"/>
      <c r="R54" s="3">
        <f t="shared" si="41"/>
        <v>0</v>
      </c>
      <c r="S54" s="3">
        <f t="shared" si="42"/>
        <v>0</v>
      </c>
      <c r="T54" s="3"/>
      <c r="U54" s="3">
        <f t="shared" si="43"/>
        <v>5</v>
      </c>
      <c r="V54" s="3">
        <f t="shared" si="44"/>
        <v>0</v>
      </c>
      <c r="W54" s="3">
        <f t="shared" si="45"/>
        <v>1</v>
      </c>
      <c r="X54" s="3">
        <f t="shared" si="46"/>
        <v>0</v>
      </c>
      <c r="Y54" s="3">
        <f t="shared" si="47"/>
        <v>0</v>
      </c>
      <c r="Z54" s="3">
        <f t="shared" si="48"/>
        <v>0</v>
      </c>
      <c r="AA54" s="3"/>
      <c r="AB54" s="3">
        <f t="shared" si="49"/>
        <v>9.9999999999999978E-2</v>
      </c>
      <c r="AC54" s="3">
        <f t="shared" si="50"/>
        <v>0.15999999999999998</v>
      </c>
      <c r="AD54" s="3">
        <f t="shared" si="51"/>
        <v>0.15999999999999998</v>
      </c>
      <c r="AE54" s="3"/>
      <c r="AF54" s="3">
        <f t="shared" si="52"/>
        <v>0</v>
      </c>
      <c r="AG54" s="3">
        <f t="shared" si="53"/>
        <v>0</v>
      </c>
      <c r="AH54" s="3"/>
      <c r="AI54" s="3">
        <f t="shared" si="54"/>
        <v>5</v>
      </c>
      <c r="AJ54" s="3"/>
      <c r="AK54" s="3">
        <f t="shared" si="55"/>
        <v>9.9999999999999978E-2</v>
      </c>
      <c r="AL54" s="3">
        <f t="shared" si="56"/>
        <v>0</v>
      </c>
      <c r="AM54" s="3">
        <f t="shared" si="57"/>
        <v>0</v>
      </c>
      <c r="AN54" s="3"/>
      <c r="AO54" s="3"/>
      <c r="AP54" s="3">
        <f t="shared" si="36"/>
        <v>0.19999999999999996</v>
      </c>
      <c r="AQ54" s="14">
        <f t="shared" si="37"/>
        <v>0</v>
      </c>
      <c r="AR54" s="3">
        <f t="shared" si="38"/>
        <v>0</v>
      </c>
      <c r="AS54" s="3"/>
      <c r="AT54" s="3"/>
      <c r="AU54" s="4"/>
    </row>
    <row r="55" spans="1:47" x14ac:dyDescent="0.25">
      <c r="A55" s="12" t="s">
        <v>99</v>
      </c>
      <c r="B55" s="3">
        <v>5.6</v>
      </c>
      <c r="C55" s="3">
        <v>1</v>
      </c>
      <c r="D55" s="3"/>
      <c r="E55" s="3">
        <v>0.6</v>
      </c>
      <c r="F55" s="3"/>
      <c r="G55" s="3">
        <v>5</v>
      </c>
      <c r="H55" s="3"/>
      <c r="I55" s="3">
        <v>1</v>
      </c>
      <c r="J55" s="2"/>
      <c r="K55" s="3"/>
      <c r="L55" s="3"/>
      <c r="M55" s="3"/>
      <c r="N55" s="3"/>
      <c r="O55" s="3">
        <f t="shared" si="39"/>
        <v>0.15999999999999998</v>
      </c>
      <c r="P55" s="3">
        <f t="shared" si="40"/>
        <v>9.9999999999999978E-2</v>
      </c>
      <c r="Q55" s="3"/>
      <c r="R55" s="3">
        <f t="shared" si="41"/>
        <v>0</v>
      </c>
      <c r="S55" s="3">
        <f t="shared" si="42"/>
        <v>0</v>
      </c>
      <c r="T55" s="3"/>
      <c r="U55" s="3">
        <f t="shared" si="43"/>
        <v>5</v>
      </c>
      <c r="V55" s="3">
        <f t="shared" si="44"/>
        <v>0</v>
      </c>
      <c r="W55" s="3">
        <f t="shared" si="45"/>
        <v>1</v>
      </c>
      <c r="X55" s="3">
        <f t="shared" si="46"/>
        <v>0</v>
      </c>
      <c r="Y55" s="3">
        <f t="shared" si="47"/>
        <v>0</v>
      </c>
      <c r="Z55" s="3">
        <f t="shared" si="48"/>
        <v>0</v>
      </c>
      <c r="AA55" s="3"/>
      <c r="AB55" s="3">
        <f t="shared" si="49"/>
        <v>9.9999999999999978E-2</v>
      </c>
      <c r="AC55" s="3">
        <f t="shared" si="50"/>
        <v>0.15999999999999998</v>
      </c>
      <c r="AD55" s="3">
        <f t="shared" si="51"/>
        <v>0.15999999999999998</v>
      </c>
      <c r="AE55" s="3"/>
      <c r="AF55" s="3">
        <f t="shared" si="52"/>
        <v>0</v>
      </c>
      <c r="AG55" s="3">
        <f t="shared" si="53"/>
        <v>0</v>
      </c>
      <c r="AH55" s="3"/>
      <c r="AI55" s="13">
        <f t="shared" si="54"/>
        <v>5</v>
      </c>
      <c r="AJ55" s="13"/>
      <c r="AK55" s="13">
        <f t="shared" si="55"/>
        <v>9.9999999999999978E-2</v>
      </c>
      <c r="AL55" s="13">
        <f t="shared" si="56"/>
        <v>0</v>
      </c>
      <c r="AM55" s="13">
        <f t="shared" si="57"/>
        <v>0</v>
      </c>
      <c r="AN55" s="13"/>
      <c r="AO55" s="13"/>
      <c r="AP55" s="13">
        <f t="shared" si="36"/>
        <v>0.19999999999999996</v>
      </c>
      <c r="AQ55" s="13">
        <f t="shared" si="37"/>
        <v>0</v>
      </c>
      <c r="AR55" s="3">
        <f t="shared" si="38"/>
        <v>0</v>
      </c>
      <c r="AS55" s="3"/>
      <c r="AT55" s="3"/>
      <c r="AU55" s="4"/>
    </row>
    <row r="56" spans="1:47" x14ac:dyDescent="0.25">
      <c r="A56" s="12" t="s">
        <v>100</v>
      </c>
      <c r="B56" s="3">
        <v>5.6</v>
      </c>
      <c r="C56" s="3">
        <v>1</v>
      </c>
      <c r="D56" s="3"/>
      <c r="E56" s="3">
        <v>0.6</v>
      </c>
      <c r="F56" s="3"/>
      <c r="G56" s="3">
        <v>5</v>
      </c>
      <c r="H56" s="3"/>
      <c r="I56" s="3">
        <v>1</v>
      </c>
      <c r="J56" s="2"/>
      <c r="K56" s="3"/>
      <c r="L56" s="3"/>
      <c r="M56" s="3"/>
      <c r="N56" s="3"/>
      <c r="O56" s="3">
        <f t="shared" si="39"/>
        <v>0.15999999999999998</v>
      </c>
      <c r="P56" s="3">
        <f t="shared" si="40"/>
        <v>9.9999999999999978E-2</v>
      </c>
      <c r="Q56" s="3"/>
      <c r="R56" s="3">
        <f t="shared" si="41"/>
        <v>0</v>
      </c>
      <c r="S56" s="3">
        <f t="shared" si="42"/>
        <v>0</v>
      </c>
      <c r="T56" s="3"/>
      <c r="U56" s="3">
        <f t="shared" si="43"/>
        <v>5</v>
      </c>
      <c r="V56" s="3">
        <f t="shared" si="44"/>
        <v>0</v>
      </c>
      <c r="W56" s="3">
        <f t="shared" si="45"/>
        <v>1</v>
      </c>
      <c r="X56" s="3">
        <f t="shared" si="46"/>
        <v>0</v>
      </c>
      <c r="Y56" s="3">
        <f t="shared" si="47"/>
        <v>0</v>
      </c>
      <c r="Z56" s="3">
        <f t="shared" si="48"/>
        <v>0</v>
      </c>
      <c r="AA56" s="3"/>
      <c r="AB56" s="3">
        <f t="shared" si="49"/>
        <v>9.9999999999999978E-2</v>
      </c>
      <c r="AC56" s="3">
        <f t="shared" si="50"/>
        <v>0.15999999999999998</v>
      </c>
      <c r="AD56" s="3">
        <f t="shared" si="51"/>
        <v>0.15999999999999998</v>
      </c>
      <c r="AE56" s="3"/>
      <c r="AF56" s="3">
        <f t="shared" si="52"/>
        <v>0</v>
      </c>
      <c r="AG56" s="3">
        <f t="shared" si="53"/>
        <v>0</v>
      </c>
      <c r="AH56" s="3"/>
      <c r="AI56" s="3">
        <f t="shared" si="54"/>
        <v>5</v>
      </c>
      <c r="AJ56" s="3"/>
      <c r="AK56" s="3">
        <f t="shared" si="55"/>
        <v>9.9999999999999978E-2</v>
      </c>
      <c r="AL56" s="3">
        <f t="shared" si="56"/>
        <v>0</v>
      </c>
      <c r="AM56" s="3">
        <f t="shared" si="57"/>
        <v>0</v>
      </c>
      <c r="AN56" s="3"/>
      <c r="AO56" s="3"/>
      <c r="AP56" s="3">
        <f t="shared" si="36"/>
        <v>0.19999999999999996</v>
      </c>
      <c r="AQ56" s="3">
        <f t="shared" si="37"/>
        <v>0</v>
      </c>
      <c r="AR56" s="3">
        <f t="shared" si="38"/>
        <v>0</v>
      </c>
      <c r="AS56" s="3"/>
      <c r="AT56" s="3"/>
      <c r="AU56" s="4"/>
    </row>
    <row r="57" spans="1:47" x14ac:dyDescent="0.25">
      <c r="A57" s="12" t="s">
        <v>101</v>
      </c>
      <c r="B57" s="3">
        <v>5.6</v>
      </c>
      <c r="C57" s="3">
        <v>1</v>
      </c>
      <c r="D57" s="3"/>
      <c r="E57" s="3">
        <v>0.6</v>
      </c>
      <c r="F57" s="3"/>
      <c r="G57" s="3">
        <v>5</v>
      </c>
      <c r="H57" s="3"/>
      <c r="I57" s="3">
        <v>1</v>
      </c>
      <c r="J57" s="2"/>
      <c r="K57" s="3"/>
      <c r="L57" s="3"/>
      <c r="M57" s="3"/>
      <c r="N57" s="3"/>
      <c r="O57" s="3">
        <f t="shared" si="39"/>
        <v>0.15999999999999998</v>
      </c>
      <c r="P57" s="3">
        <f t="shared" si="40"/>
        <v>9.9999999999999978E-2</v>
      </c>
      <c r="Q57" s="3"/>
      <c r="R57" s="3">
        <f t="shared" si="41"/>
        <v>0</v>
      </c>
      <c r="S57" s="3">
        <f t="shared" si="42"/>
        <v>0</v>
      </c>
      <c r="T57" s="3"/>
      <c r="U57" s="3">
        <f t="shared" si="43"/>
        <v>5</v>
      </c>
      <c r="V57" s="3">
        <f t="shared" si="44"/>
        <v>0</v>
      </c>
      <c r="W57" s="3">
        <f t="shared" si="45"/>
        <v>1</v>
      </c>
      <c r="X57" s="3">
        <f t="shared" si="46"/>
        <v>0</v>
      </c>
      <c r="Y57" s="3">
        <f t="shared" si="47"/>
        <v>0</v>
      </c>
      <c r="Z57" s="3">
        <f t="shared" si="48"/>
        <v>0</v>
      </c>
      <c r="AA57" s="3"/>
      <c r="AB57" s="3">
        <f t="shared" si="49"/>
        <v>9.9999999999999978E-2</v>
      </c>
      <c r="AC57" s="3">
        <f t="shared" si="50"/>
        <v>0.15999999999999998</v>
      </c>
      <c r="AD57" s="3">
        <f t="shared" si="51"/>
        <v>0.15999999999999998</v>
      </c>
      <c r="AE57" s="3"/>
      <c r="AF57" s="3">
        <f t="shared" si="52"/>
        <v>0</v>
      </c>
      <c r="AG57" s="3">
        <f t="shared" si="53"/>
        <v>0</v>
      </c>
      <c r="AH57" s="3"/>
      <c r="AI57" s="3">
        <f t="shared" si="54"/>
        <v>5</v>
      </c>
      <c r="AJ57" s="3"/>
      <c r="AK57" s="3">
        <f t="shared" si="55"/>
        <v>9.9999999999999978E-2</v>
      </c>
      <c r="AL57" s="3">
        <f t="shared" si="56"/>
        <v>0</v>
      </c>
      <c r="AM57" s="3">
        <f t="shared" si="57"/>
        <v>0</v>
      </c>
      <c r="AN57" s="3"/>
      <c r="AO57" s="3"/>
      <c r="AP57" s="3">
        <f t="shared" si="36"/>
        <v>0.19999999999999996</v>
      </c>
      <c r="AQ57" s="3">
        <f t="shared" si="37"/>
        <v>0</v>
      </c>
      <c r="AR57" s="3">
        <f t="shared" si="38"/>
        <v>0</v>
      </c>
      <c r="AS57" s="3"/>
      <c r="AT57" s="3"/>
      <c r="AU57" s="4"/>
    </row>
    <row r="58" spans="1:47" x14ac:dyDescent="0.25">
      <c r="A58" s="12" t="s">
        <v>102</v>
      </c>
      <c r="B58" s="3">
        <v>6.4</v>
      </c>
      <c r="C58" s="3">
        <v>1</v>
      </c>
      <c r="D58" s="3"/>
      <c r="E58" s="3">
        <v>0.4</v>
      </c>
      <c r="F58" s="3"/>
      <c r="G58" s="3">
        <v>6</v>
      </c>
      <c r="H58" s="3"/>
      <c r="I58" s="3">
        <v>1</v>
      </c>
      <c r="J58" s="2"/>
      <c r="K58" s="3"/>
      <c r="L58" s="3"/>
      <c r="M58" s="3"/>
      <c r="N58" s="3"/>
      <c r="O58" s="3"/>
      <c r="P58" s="3"/>
      <c r="Q58" s="3"/>
      <c r="R58" s="3">
        <f t="shared" si="41"/>
        <v>0</v>
      </c>
      <c r="S58" s="3">
        <f t="shared" si="42"/>
        <v>0</v>
      </c>
      <c r="T58" s="3"/>
      <c r="U58" s="3">
        <f t="shared" si="43"/>
        <v>6</v>
      </c>
      <c r="V58" s="3">
        <f t="shared" si="44"/>
        <v>0</v>
      </c>
      <c r="W58" s="3">
        <f t="shared" si="45"/>
        <v>1</v>
      </c>
      <c r="X58" s="3">
        <f t="shared" si="46"/>
        <v>0</v>
      </c>
      <c r="Y58" s="3">
        <f t="shared" si="47"/>
        <v>0</v>
      </c>
      <c r="Z58" s="3">
        <f t="shared" si="48"/>
        <v>0</v>
      </c>
      <c r="AA58" s="3"/>
      <c r="AB58" s="3">
        <f t="shared" si="49"/>
        <v>0</v>
      </c>
      <c r="AC58" s="3">
        <f t="shared" si="50"/>
        <v>0</v>
      </c>
      <c r="AD58" s="3">
        <f t="shared" si="51"/>
        <v>0</v>
      </c>
      <c r="AE58" s="3"/>
      <c r="AF58" s="3">
        <f t="shared" si="52"/>
        <v>0</v>
      </c>
      <c r="AG58" s="3">
        <f t="shared" si="53"/>
        <v>0</v>
      </c>
      <c r="AH58" s="3"/>
      <c r="AI58" s="3">
        <f t="shared" si="54"/>
        <v>6</v>
      </c>
      <c r="AJ58" s="3"/>
      <c r="AK58" s="3">
        <f t="shared" si="55"/>
        <v>0</v>
      </c>
      <c r="AL58" s="3">
        <f t="shared" si="56"/>
        <v>0</v>
      </c>
      <c r="AM58" s="3">
        <f t="shared" si="57"/>
        <v>0</v>
      </c>
      <c r="AN58" s="3"/>
      <c r="AO58" s="3"/>
      <c r="AP58" s="3"/>
      <c r="AQ58" s="3">
        <f t="shared" si="37"/>
        <v>0</v>
      </c>
      <c r="AR58" s="3">
        <f t="shared" si="38"/>
        <v>0</v>
      </c>
      <c r="AS58" s="3"/>
      <c r="AT58" s="3"/>
      <c r="AU58" s="4"/>
    </row>
    <row r="59" spans="1:47" x14ac:dyDescent="0.25">
      <c r="A59" s="12" t="s">
        <v>103</v>
      </c>
      <c r="B59" s="3">
        <v>10.9</v>
      </c>
      <c r="C59" s="3">
        <v>1</v>
      </c>
      <c r="D59" s="3">
        <v>7.9</v>
      </c>
      <c r="E59" s="3"/>
      <c r="F59" s="3">
        <v>3</v>
      </c>
      <c r="G59" s="3"/>
      <c r="H59" s="3"/>
      <c r="I59" s="3">
        <v>1</v>
      </c>
      <c r="J59" s="2"/>
      <c r="K59" s="3">
        <f t="shared" ref="K59:K104" si="58">(D59-0.5)*(C59+2*0.3)</f>
        <v>11.840000000000002</v>
      </c>
      <c r="L59" s="3">
        <f t="shared" ref="L59:L104" si="59">(D59-0.5)*C59</f>
        <v>7.4</v>
      </c>
      <c r="M59" s="3"/>
      <c r="N59" s="3"/>
      <c r="O59" s="3"/>
      <c r="P59" s="3"/>
      <c r="Q59" s="3"/>
      <c r="R59" s="3">
        <f t="shared" si="41"/>
        <v>3.9000000000000004</v>
      </c>
      <c r="S59" s="3">
        <f t="shared" si="42"/>
        <v>3</v>
      </c>
      <c r="T59" s="3"/>
      <c r="U59" s="3">
        <f t="shared" si="43"/>
        <v>0</v>
      </c>
      <c r="V59" s="3">
        <f t="shared" si="44"/>
        <v>0</v>
      </c>
      <c r="W59" s="3">
        <f t="shared" si="45"/>
        <v>1</v>
      </c>
      <c r="X59" s="3">
        <f t="shared" si="46"/>
        <v>7.4</v>
      </c>
      <c r="Y59" s="3">
        <f t="shared" si="47"/>
        <v>11.840000000000002</v>
      </c>
      <c r="Z59" s="3">
        <f t="shared" si="48"/>
        <v>11.840000000000002</v>
      </c>
      <c r="AA59" s="3"/>
      <c r="AB59" s="3">
        <f t="shared" si="49"/>
        <v>0</v>
      </c>
      <c r="AC59" s="3">
        <f t="shared" si="50"/>
        <v>0</v>
      </c>
      <c r="AD59" s="3">
        <f t="shared" si="51"/>
        <v>0</v>
      </c>
      <c r="AE59" s="3"/>
      <c r="AF59" s="3">
        <f t="shared" si="52"/>
        <v>3</v>
      </c>
      <c r="AG59" s="3">
        <f t="shared" si="53"/>
        <v>3.9000000000000004</v>
      </c>
      <c r="AH59" s="3"/>
      <c r="AI59" s="3">
        <f t="shared" si="54"/>
        <v>0</v>
      </c>
      <c r="AJ59" s="3"/>
      <c r="AK59" s="3">
        <f t="shared" si="55"/>
        <v>10.4</v>
      </c>
      <c r="AL59" s="3">
        <f t="shared" si="56"/>
        <v>11.840000000000002</v>
      </c>
      <c r="AM59" s="3">
        <f t="shared" si="57"/>
        <v>0</v>
      </c>
      <c r="AN59" s="3">
        <f t="shared" ref="AN59:AN103" si="60">2*(D59-0.5)</f>
        <v>14.8</v>
      </c>
      <c r="AO59" s="3">
        <f t="shared" ref="AO59:AO103" si="61">2*(D59-0.5)</f>
        <v>14.8</v>
      </c>
      <c r="AP59" s="3"/>
      <c r="AQ59" s="3">
        <f t="shared" si="37"/>
        <v>6</v>
      </c>
      <c r="AR59" s="3">
        <f t="shared" si="38"/>
        <v>6</v>
      </c>
      <c r="AS59" s="3"/>
      <c r="AT59" s="3"/>
      <c r="AU59" s="4"/>
    </row>
    <row r="60" spans="1:47" x14ac:dyDescent="0.25">
      <c r="A60" s="12" t="s">
        <v>104</v>
      </c>
      <c r="B60" s="3">
        <v>10.9</v>
      </c>
      <c r="C60" s="3">
        <v>1</v>
      </c>
      <c r="D60" s="3">
        <v>7.9</v>
      </c>
      <c r="E60" s="3"/>
      <c r="F60" s="3">
        <v>3</v>
      </c>
      <c r="G60" s="3"/>
      <c r="H60" s="3"/>
      <c r="I60" s="3">
        <v>1</v>
      </c>
      <c r="J60" s="2"/>
      <c r="K60" s="3">
        <f t="shared" si="58"/>
        <v>11.840000000000002</v>
      </c>
      <c r="L60" s="3">
        <f t="shared" si="59"/>
        <v>7.4</v>
      </c>
      <c r="M60" s="3"/>
      <c r="N60" s="3"/>
      <c r="O60" s="3"/>
      <c r="P60" s="3"/>
      <c r="Q60" s="3"/>
      <c r="R60" s="3">
        <f t="shared" si="41"/>
        <v>3.9000000000000004</v>
      </c>
      <c r="S60" s="3">
        <f t="shared" si="42"/>
        <v>3</v>
      </c>
      <c r="T60" s="3"/>
      <c r="U60" s="3">
        <f t="shared" si="43"/>
        <v>0</v>
      </c>
      <c r="V60" s="3">
        <f t="shared" si="44"/>
        <v>0</v>
      </c>
      <c r="W60" s="3">
        <f t="shared" si="45"/>
        <v>1</v>
      </c>
      <c r="X60" s="3">
        <f t="shared" si="46"/>
        <v>7.4</v>
      </c>
      <c r="Y60" s="3">
        <f t="shared" si="47"/>
        <v>11.840000000000002</v>
      </c>
      <c r="Z60" s="3">
        <f t="shared" si="48"/>
        <v>11.840000000000002</v>
      </c>
      <c r="AA60" s="3"/>
      <c r="AB60" s="3">
        <f t="shared" si="49"/>
        <v>0</v>
      </c>
      <c r="AC60" s="3">
        <f t="shared" si="50"/>
        <v>0</v>
      </c>
      <c r="AD60" s="3">
        <f t="shared" si="51"/>
        <v>0</v>
      </c>
      <c r="AE60" s="3"/>
      <c r="AF60" s="3">
        <f t="shared" si="52"/>
        <v>3</v>
      </c>
      <c r="AG60" s="3">
        <f t="shared" si="53"/>
        <v>3.9000000000000004</v>
      </c>
      <c r="AH60" s="3"/>
      <c r="AI60" s="3">
        <f t="shared" si="54"/>
        <v>0</v>
      </c>
      <c r="AJ60" s="3"/>
      <c r="AK60" s="3">
        <f t="shared" si="55"/>
        <v>10.4</v>
      </c>
      <c r="AL60" s="3">
        <f t="shared" si="56"/>
        <v>11.840000000000002</v>
      </c>
      <c r="AM60" s="3">
        <f t="shared" si="57"/>
        <v>0</v>
      </c>
      <c r="AN60" s="3">
        <f t="shared" si="60"/>
        <v>14.8</v>
      </c>
      <c r="AO60" s="3">
        <f t="shared" si="61"/>
        <v>14.8</v>
      </c>
      <c r="AP60" s="3"/>
      <c r="AQ60" s="3">
        <f t="shared" si="37"/>
        <v>6</v>
      </c>
      <c r="AR60" s="3">
        <f t="shared" si="38"/>
        <v>6</v>
      </c>
      <c r="AS60" s="3"/>
      <c r="AT60" s="3"/>
      <c r="AU60" s="4"/>
    </row>
    <row r="61" spans="1:47" x14ac:dyDescent="0.25">
      <c r="A61" s="12" t="s">
        <v>105</v>
      </c>
      <c r="B61" s="3">
        <v>10.9</v>
      </c>
      <c r="C61" s="3">
        <v>1</v>
      </c>
      <c r="D61" s="3">
        <v>7.9</v>
      </c>
      <c r="E61" s="3"/>
      <c r="F61" s="3">
        <v>3</v>
      </c>
      <c r="G61" s="3"/>
      <c r="H61" s="3"/>
      <c r="I61" s="3">
        <v>1</v>
      </c>
      <c r="J61" s="2"/>
      <c r="K61" s="3">
        <f t="shared" si="58"/>
        <v>11.840000000000002</v>
      </c>
      <c r="L61" s="3">
        <f t="shared" si="59"/>
        <v>7.4</v>
      </c>
      <c r="M61" s="3"/>
      <c r="N61" s="3"/>
      <c r="O61" s="3"/>
      <c r="P61" s="3"/>
      <c r="Q61" s="3"/>
      <c r="R61" s="3">
        <f t="shared" si="41"/>
        <v>3.9000000000000004</v>
      </c>
      <c r="S61" s="3">
        <f t="shared" si="42"/>
        <v>3</v>
      </c>
      <c r="T61" s="3"/>
      <c r="U61" s="3">
        <f t="shared" si="43"/>
        <v>0</v>
      </c>
      <c r="V61" s="3">
        <f t="shared" si="44"/>
        <v>0</v>
      </c>
      <c r="W61" s="3">
        <f t="shared" si="45"/>
        <v>1</v>
      </c>
      <c r="X61" s="3">
        <f t="shared" si="46"/>
        <v>7.4</v>
      </c>
      <c r="Y61" s="3">
        <f t="shared" si="47"/>
        <v>11.840000000000002</v>
      </c>
      <c r="Z61" s="3">
        <f t="shared" si="48"/>
        <v>11.840000000000002</v>
      </c>
      <c r="AA61" s="3"/>
      <c r="AB61" s="3">
        <f t="shared" si="49"/>
        <v>0</v>
      </c>
      <c r="AC61" s="3">
        <f t="shared" si="50"/>
        <v>0</v>
      </c>
      <c r="AD61" s="3">
        <f t="shared" si="51"/>
        <v>0</v>
      </c>
      <c r="AE61" s="3"/>
      <c r="AF61" s="3">
        <f t="shared" si="52"/>
        <v>3</v>
      </c>
      <c r="AG61" s="3">
        <f t="shared" si="53"/>
        <v>3.9000000000000004</v>
      </c>
      <c r="AH61" s="3"/>
      <c r="AI61" s="3">
        <f t="shared" si="54"/>
        <v>0</v>
      </c>
      <c r="AJ61" s="3"/>
      <c r="AK61" s="3">
        <f t="shared" si="55"/>
        <v>10.4</v>
      </c>
      <c r="AL61" s="3">
        <f t="shared" si="56"/>
        <v>11.840000000000002</v>
      </c>
      <c r="AM61" s="3">
        <f t="shared" si="57"/>
        <v>0</v>
      </c>
      <c r="AN61" s="3">
        <f t="shared" si="60"/>
        <v>14.8</v>
      </c>
      <c r="AO61" s="3">
        <f t="shared" si="61"/>
        <v>14.8</v>
      </c>
      <c r="AP61" s="3"/>
      <c r="AQ61" s="3">
        <f t="shared" si="37"/>
        <v>6</v>
      </c>
      <c r="AR61" s="3">
        <f t="shared" si="38"/>
        <v>6</v>
      </c>
      <c r="AS61" s="3"/>
      <c r="AT61" s="3"/>
      <c r="AU61" s="4"/>
    </row>
    <row r="62" spans="1:47" x14ac:dyDescent="0.25">
      <c r="A62" s="12" t="s">
        <v>106</v>
      </c>
      <c r="B62" s="3">
        <v>10.9</v>
      </c>
      <c r="C62" s="3">
        <v>1</v>
      </c>
      <c r="D62" s="3">
        <v>7.9</v>
      </c>
      <c r="E62" s="3"/>
      <c r="F62" s="3">
        <v>3</v>
      </c>
      <c r="G62" s="3"/>
      <c r="H62" s="3"/>
      <c r="I62" s="3">
        <v>1</v>
      </c>
      <c r="J62" s="2"/>
      <c r="K62" s="3">
        <f t="shared" si="58"/>
        <v>11.840000000000002</v>
      </c>
      <c r="L62" s="3">
        <f t="shared" si="59"/>
        <v>7.4</v>
      </c>
      <c r="M62" s="3"/>
      <c r="N62" s="3"/>
      <c r="O62" s="3"/>
      <c r="P62" s="3"/>
      <c r="Q62" s="3"/>
      <c r="R62" s="3">
        <f t="shared" si="41"/>
        <v>3.9000000000000004</v>
      </c>
      <c r="S62" s="3">
        <f t="shared" si="42"/>
        <v>3</v>
      </c>
      <c r="T62" s="3"/>
      <c r="U62" s="3">
        <f t="shared" si="43"/>
        <v>0</v>
      </c>
      <c r="V62" s="3">
        <f t="shared" si="44"/>
        <v>0</v>
      </c>
      <c r="W62" s="3">
        <f t="shared" si="45"/>
        <v>1</v>
      </c>
      <c r="X62" s="3">
        <f t="shared" si="46"/>
        <v>7.4</v>
      </c>
      <c r="Y62" s="3">
        <f t="shared" si="47"/>
        <v>11.840000000000002</v>
      </c>
      <c r="Z62" s="3">
        <f t="shared" si="48"/>
        <v>11.840000000000002</v>
      </c>
      <c r="AA62" s="3"/>
      <c r="AB62" s="3">
        <f t="shared" si="49"/>
        <v>0</v>
      </c>
      <c r="AC62" s="3">
        <f t="shared" si="50"/>
        <v>0</v>
      </c>
      <c r="AD62" s="3">
        <f t="shared" si="51"/>
        <v>0</v>
      </c>
      <c r="AE62" s="3"/>
      <c r="AF62" s="3">
        <f t="shared" si="52"/>
        <v>3</v>
      </c>
      <c r="AG62" s="3">
        <f t="shared" si="53"/>
        <v>3.9000000000000004</v>
      </c>
      <c r="AH62" s="3"/>
      <c r="AI62" s="3">
        <f t="shared" si="54"/>
        <v>0</v>
      </c>
      <c r="AJ62" s="3"/>
      <c r="AK62" s="3">
        <f t="shared" si="55"/>
        <v>10.4</v>
      </c>
      <c r="AL62" s="3">
        <f t="shared" si="56"/>
        <v>11.840000000000002</v>
      </c>
      <c r="AM62" s="3">
        <f t="shared" si="57"/>
        <v>0</v>
      </c>
      <c r="AN62" s="3">
        <f t="shared" si="60"/>
        <v>14.8</v>
      </c>
      <c r="AO62" s="3">
        <f t="shared" si="61"/>
        <v>14.8</v>
      </c>
      <c r="AP62" s="3"/>
      <c r="AQ62" s="3">
        <f t="shared" si="37"/>
        <v>6</v>
      </c>
      <c r="AR62" s="3">
        <f t="shared" si="38"/>
        <v>6</v>
      </c>
      <c r="AS62" s="3"/>
      <c r="AT62" s="3"/>
      <c r="AU62" s="4"/>
    </row>
    <row r="63" spans="1:47" x14ac:dyDescent="0.25">
      <c r="A63" s="12" t="s">
        <v>107</v>
      </c>
      <c r="B63" s="3">
        <v>8.1</v>
      </c>
      <c r="C63" s="3">
        <v>1</v>
      </c>
      <c r="D63" s="3">
        <v>1</v>
      </c>
      <c r="E63" s="3"/>
      <c r="F63" s="3">
        <v>3</v>
      </c>
      <c r="G63" s="3"/>
      <c r="H63" s="3">
        <v>4.0999999999999996</v>
      </c>
      <c r="I63" s="3">
        <v>1</v>
      </c>
      <c r="J63" s="2"/>
      <c r="K63" s="3">
        <f t="shared" si="58"/>
        <v>0.8</v>
      </c>
      <c r="L63" s="3">
        <f t="shared" si="59"/>
        <v>0.5</v>
      </c>
      <c r="M63" s="3"/>
      <c r="N63" s="3"/>
      <c r="O63" s="3"/>
      <c r="P63" s="3"/>
      <c r="Q63" s="3"/>
      <c r="R63" s="3">
        <f t="shared" si="41"/>
        <v>3.9000000000000004</v>
      </c>
      <c r="S63" s="3">
        <f t="shared" si="42"/>
        <v>3</v>
      </c>
      <c r="T63" s="3"/>
      <c r="U63" s="3">
        <f t="shared" si="43"/>
        <v>0</v>
      </c>
      <c r="V63" s="3">
        <f t="shared" si="44"/>
        <v>4.0999999999999996</v>
      </c>
      <c r="W63" s="3">
        <f t="shared" si="45"/>
        <v>1</v>
      </c>
      <c r="X63" s="3">
        <f t="shared" si="46"/>
        <v>0.5</v>
      </c>
      <c r="Y63" s="3">
        <f t="shared" si="47"/>
        <v>0.8</v>
      </c>
      <c r="Z63" s="3">
        <f t="shared" si="48"/>
        <v>0.8</v>
      </c>
      <c r="AA63" s="3"/>
      <c r="AB63" s="3">
        <f t="shared" si="49"/>
        <v>0</v>
      </c>
      <c r="AC63" s="3">
        <f t="shared" si="50"/>
        <v>0</v>
      </c>
      <c r="AD63" s="3">
        <f t="shared" si="51"/>
        <v>0</v>
      </c>
      <c r="AE63" s="3"/>
      <c r="AF63" s="3">
        <f t="shared" si="52"/>
        <v>3</v>
      </c>
      <c r="AG63" s="3">
        <f t="shared" si="53"/>
        <v>3.9000000000000004</v>
      </c>
      <c r="AH63" s="3"/>
      <c r="AI63" s="3">
        <f t="shared" si="54"/>
        <v>0</v>
      </c>
      <c r="AJ63" s="3"/>
      <c r="AK63" s="3">
        <f t="shared" si="55"/>
        <v>3.5</v>
      </c>
      <c r="AL63" s="3">
        <f t="shared" si="56"/>
        <v>0.8</v>
      </c>
      <c r="AM63" s="3">
        <f t="shared" si="57"/>
        <v>4.0999999999999996</v>
      </c>
      <c r="AN63" s="3">
        <f t="shared" si="60"/>
        <v>1</v>
      </c>
      <c r="AO63" s="3">
        <f t="shared" si="61"/>
        <v>1</v>
      </c>
      <c r="AP63" s="3"/>
      <c r="AQ63" s="3">
        <f t="shared" si="37"/>
        <v>6</v>
      </c>
      <c r="AR63" s="3">
        <f t="shared" si="38"/>
        <v>6</v>
      </c>
      <c r="AS63" s="3"/>
      <c r="AT63" s="3"/>
      <c r="AU63" s="4"/>
    </row>
    <row r="64" spans="1:47" x14ac:dyDescent="0.25">
      <c r="A64" s="12" t="s">
        <v>108</v>
      </c>
      <c r="B64" s="3">
        <v>11</v>
      </c>
      <c r="C64" s="3">
        <v>1</v>
      </c>
      <c r="D64" s="3">
        <v>8</v>
      </c>
      <c r="E64" s="3"/>
      <c r="F64" s="3">
        <v>3</v>
      </c>
      <c r="G64" s="3"/>
      <c r="H64" s="3"/>
      <c r="I64" s="3">
        <v>1</v>
      </c>
      <c r="J64" s="2"/>
      <c r="K64" s="3">
        <f t="shared" si="58"/>
        <v>12</v>
      </c>
      <c r="L64" s="3">
        <f t="shared" si="59"/>
        <v>7.5</v>
      </c>
      <c r="M64" s="3"/>
      <c r="N64" s="3"/>
      <c r="O64" s="3"/>
      <c r="P64" s="3"/>
      <c r="Q64" s="3"/>
      <c r="R64" s="3">
        <f t="shared" si="41"/>
        <v>3.9000000000000004</v>
      </c>
      <c r="S64" s="3">
        <f t="shared" si="42"/>
        <v>3</v>
      </c>
      <c r="T64" s="3"/>
      <c r="U64" s="3">
        <f t="shared" si="43"/>
        <v>0</v>
      </c>
      <c r="V64" s="3">
        <f t="shared" si="44"/>
        <v>0</v>
      </c>
      <c r="W64" s="3">
        <f t="shared" si="45"/>
        <v>1</v>
      </c>
      <c r="X64" s="3">
        <f t="shared" si="46"/>
        <v>7.5</v>
      </c>
      <c r="Y64" s="3">
        <f t="shared" si="47"/>
        <v>12</v>
      </c>
      <c r="Z64" s="3">
        <f t="shared" si="48"/>
        <v>12</v>
      </c>
      <c r="AA64" s="3"/>
      <c r="AB64" s="3">
        <f t="shared" si="49"/>
        <v>0</v>
      </c>
      <c r="AC64" s="3">
        <f t="shared" si="50"/>
        <v>0</v>
      </c>
      <c r="AD64" s="3">
        <f t="shared" si="51"/>
        <v>0</v>
      </c>
      <c r="AE64" s="3"/>
      <c r="AF64" s="3">
        <f t="shared" si="52"/>
        <v>3</v>
      </c>
      <c r="AG64" s="3">
        <f t="shared" si="53"/>
        <v>3.9000000000000004</v>
      </c>
      <c r="AH64" s="3"/>
      <c r="AI64" s="3">
        <f t="shared" si="54"/>
        <v>0</v>
      </c>
      <c r="AJ64" s="3"/>
      <c r="AK64" s="3">
        <f t="shared" si="55"/>
        <v>10.5</v>
      </c>
      <c r="AL64" s="3">
        <f t="shared" si="56"/>
        <v>12</v>
      </c>
      <c r="AM64" s="3">
        <f t="shared" si="57"/>
        <v>0</v>
      </c>
      <c r="AN64" s="3">
        <f t="shared" si="60"/>
        <v>15</v>
      </c>
      <c r="AO64" s="3">
        <f t="shared" si="61"/>
        <v>15</v>
      </c>
      <c r="AP64" s="3"/>
      <c r="AQ64" s="3">
        <f t="shared" si="37"/>
        <v>6</v>
      </c>
      <c r="AR64" s="3">
        <f t="shared" si="38"/>
        <v>6</v>
      </c>
      <c r="AS64" s="3"/>
      <c r="AT64" s="3"/>
      <c r="AU64" s="4"/>
    </row>
    <row r="65" spans="1:47" x14ac:dyDescent="0.25">
      <c r="A65" s="12" t="s">
        <v>109</v>
      </c>
      <c r="B65" s="3">
        <v>11</v>
      </c>
      <c r="C65" s="3">
        <v>1</v>
      </c>
      <c r="D65" s="3">
        <v>8</v>
      </c>
      <c r="E65" s="3"/>
      <c r="F65" s="3">
        <v>3</v>
      </c>
      <c r="G65" s="3"/>
      <c r="H65" s="3"/>
      <c r="I65" s="3">
        <v>1</v>
      </c>
      <c r="J65" s="2"/>
      <c r="K65" s="3">
        <f t="shared" si="58"/>
        <v>12</v>
      </c>
      <c r="L65" s="3">
        <f t="shared" si="59"/>
        <v>7.5</v>
      </c>
      <c r="M65" s="3"/>
      <c r="N65" s="3"/>
      <c r="O65" s="3"/>
      <c r="P65" s="3"/>
      <c r="Q65" s="3"/>
      <c r="R65" s="3">
        <f t="shared" si="41"/>
        <v>3.9000000000000004</v>
      </c>
      <c r="S65" s="3">
        <f t="shared" si="42"/>
        <v>3</v>
      </c>
      <c r="T65" s="3"/>
      <c r="U65" s="3">
        <f t="shared" si="43"/>
        <v>0</v>
      </c>
      <c r="V65" s="3">
        <f t="shared" si="44"/>
        <v>0</v>
      </c>
      <c r="W65" s="3">
        <f t="shared" si="45"/>
        <v>1</v>
      </c>
      <c r="X65" s="3">
        <f t="shared" si="46"/>
        <v>7.5</v>
      </c>
      <c r="Y65" s="3">
        <f t="shared" si="47"/>
        <v>12</v>
      </c>
      <c r="Z65" s="3">
        <f t="shared" si="48"/>
        <v>12</v>
      </c>
      <c r="AA65" s="3"/>
      <c r="AB65" s="3">
        <f t="shared" si="49"/>
        <v>0</v>
      </c>
      <c r="AC65" s="3">
        <f t="shared" si="50"/>
        <v>0</v>
      </c>
      <c r="AD65" s="3">
        <f t="shared" si="51"/>
        <v>0</v>
      </c>
      <c r="AE65" s="3"/>
      <c r="AF65" s="3">
        <f t="shared" si="52"/>
        <v>3</v>
      </c>
      <c r="AG65" s="3">
        <f t="shared" si="53"/>
        <v>3.9000000000000004</v>
      </c>
      <c r="AH65" s="3"/>
      <c r="AI65" s="3">
        <f t="shared" si="54"/>
        <v>0</v>
      </c>
      <c r="AJ65" s="3"/>
      <c r="AK65" s="3">
        <f t="shared" si="55"/>
        <v>10.5</v>
      </c>
      <c r="AL65" s="3">
        <f t="shared" si="56"/>
        <v>12</v>
      </c>
      <c r="AM65" s="3">
        <f t="shared" si="57"/>
        <v>0</v>
      </c>
      <c r="AN65" s="3">
        <f t="shared" si="60"/>
        <v>15</v>
      </c>
      <c r="AO65" s="3">
        <f t="shared" si="61"/>
        <v>15</v>
      </c>
      <c r="AP65" s="3"/>
      <c r="AQ65" s="3">
        <f t="shared" si="37"/>
        <v>6</v>
      </c>
      <c r="AR65" s="3">
        <f t="shared" si="38"/>
        <v>6</v>
      </c>
      <c r="AS65" s="3"/>
      <c r="AT65" s="3"/>
      <c r="AU65" s="4"/>
    </row>
    <row r="66" spans="1:47" x14ac:dyDescent="0.25">
      <c r="A66" s="12" t="s">
        <v>110</v>
      </c>
      <c r="B66" s="3">
        <v>11</v>
      </c>
      <c r="C66" s="3">
        <v>1</v>
      </c>
      <c r="D66" s="3">
        <v>7</v>
      </c>
      <c r="E66" s="3"/>
      <c r="F66" s="3"/>
      <c r="G66" s="3">
        <v>4</v>
      </c>
      <c r="H66" s="3"/>
      <c r="I66" s="3">
        <v>1</v>
      </c>
      <c r="J66" s="2"/>
      <c r="K66" s="3">
        <f t="shared" si="58"/>
        <v>10.4</v>
      </c>
      <c r="L66" s="3">
        <f t="shared" si="59"/>
        <v>6.5</v>
      </c>
      <c r="M66" s="3"/>
      <c r="N66" s="3"/>
      <c r="O66" s="3"/>
      <c r="P66" s="3"/>
      <c r="Q66" s="3"/>
      <c r="R66" s="3">
        <f t="shared" si="41"/>
        <v>0</v>
      </c>
      <c r="S66" s="3">
        <f t="shared" si="42"/>
        <v>0</v>
      </c>
      <c r="T66" s="3"/>
      <c r="U66" s="3">
        <f t="shared" si="43"/>
        <v>4</v>
      </c>
      <c r="V66" s="3">
        <f t="shared" si="44"/>
        <v>0</v>
      </c>
      <c r="W66" s="3">
        <f t="shared" si="45"/>
        <v>1</v>
      </c>
      <c r="X66" s="3">
        <f t="shared" si="46"/>
        <v>6.5</v>
      </c>
      <c r="Y66" s="3">
        <f t="shared" si="47"/>
        <v>10.4</v>
      </c>
      <c r="Z66" s="3">
        <f t="shared" si="48"/>
        <v>10.4</v>
      </c>
      <c r="AA66" s="3"/>
      <c r="AB66" s="3">
        <f t="shared" si="49"/>
        <v>0</v>
      </c>
      <c r="AC66" s="3">
        <f t="shared" si="50"/>
        <v>0</v>
      </c>
      <c r="AD66" s="3">
        <f t="shared" si="51"/>
        <v>0</v>
      </c>
      <c r="AE66" s="3"/>
      <c r="AF66" s="3">
        <f t="shared" si="52"/>
        <v>0</v>
      </c>
      <c r="AG66" s="3">
        <f t="shared" si="53"/>
        <v>0</v>
      </c>
      <c r="AH66" s="3"/>
      <c r="AI66" s="3">
        <f t="shared" si="54"/>
        <v>4</v>
      </c>
      <c r="AJ66" s="3"/>
      <c r="AK66" s="3">
        <f t="shared" si="55"/>
        <v>6.5</v>
      </c>
      <c r="AL66" s="3">
        <f t="shared" si="56"/>
        <v>10.4</v>
      </c>
      <c r="AM66" s="3">
        <f t="shared" si="57"/>
        <v>0</v>
      </c>
      <c r="AN66" s="3">
        <f t="shared" si="60"/>
        <v>13</v>
      </c>
      <c r="AO66" s="3">
        <f t="shared" si="61"/>
        <v>13</v>
      </c>
      <c r="AP66" s="3"/>
      <c r="AQ66" s="3">
        <f t="shared" si="37"/>
        <v>0</v>
      </c>
      <c r="AR66" s="3">
        <f t="shared" si="38"/>
        <v>0</v>
      </c>
      <c r="AS66" s="3"/>
      <c r="AT66" s="3"/>
      <c r="AU66" s="4"/>
    </row>
    <row r="67" spans="1:47" x14ac:dyDescent="0.25">
      <c r="A67" s="12" t="s">
        <v>111</v>
      </c>
      <c r="B67" s="3">
        <v>11</v>
      </c>
      <c r="C67" s="3">
        <v>1</v>
      </c>
      <c r="D67" s="3">
        <v>7</v>
      </c>
      <c r="E67" s="3"/>
      <c r="F67" s="3"/>
      <c r="G67" s="3">
        <v>4</v>
      </c>
      <c r="H67" s="3"/>
      <c r="I67" s="3">
        <v>1</v>
      </c>
      <c r="J67" s="2"/>
      <c r="K67" s="3">
        <f t="shared" si="58"/>
        <v>10.4</v>
      </c>
      <c r="L67" s="3">
        <f t="shared" si="59"/>
        <v>6.5</v>
      </c>
      <c r="M67" s="3"/>
      <c r="N67" s="3"/>
      <c r="O67" s="3"/>
      <c r="P67" s="3"/>
      <c r="Q67" s="3"/>
      <c r="R67" s="3">
        <f t="shared" si="41"/>
        <v>0</v>
      </c>
      <c r="S67" s="3">
        <f t="shared" si="42"/>
        <v>0</v>
      </c>
      <c r="T67" s="3"/>
      <c r="U67" s="3">
        <f t="shared" si="43"/>
        <v>4</v>
      </c>
      <c r="V67" s="3">
        <f t="shared" si="44"/>
        <v>0</v>
      </c>
      <c r="W67" s="3">
        <f t="shared" si="45"/>
        <v>1</v>
      </c>
      <c r="X67" s="3">
        <f t="shared" si="46"/>
        <v>6.5</v>
      </c>
      <c r="Y67" s="3">
        <f t="shared" si="47"/>
        <v>10.4</v>
      </c>
      <c r="Z67" s="3">
        <f t="shared" si="48"/>
        <v>10.4</v>
      </c>
      <c r="AA67" s="3"/>
      <c r="AB67" s="3">
        <f t="shared" si="49"/>
        <v>0</v>
      </c>
      <c r="AC67" s="3">
        <f t="shared" si="50"/>
        <v>0</v>
      </c>
      <c r="AD67" s="3">
        <f t="shared" si="51"/>
        <v>0</v>
      </c>
      <c r="AE67" s="3"/>
      <c r="AF67" s="3">
        <f t="shared" si="52"/>
        <v>0</v>
      </c>
      <c r="AG67" s="3">
        <f t="shared" si="53"/>
        <v>0</v>
      </c>
      <c r="AH67" s="3"/>
      <c r="AI67" s="3">
        <f t="shared" si="54"/>
        <v>4</v>
      </c>
      <c r="AJ67" s="3"/>
      <c r="AK67" s="3">
        <f t="shared" si="55"/>
        <v>6.5</v>
      </c>
      <c r="AL67" s="3">
        <f t="shared" si="56"/>
        <v>10.4</v>
      </c>
      <c r="AM67" s="3">
        <f t="shared" si="57"/>
        <v>0</v>
      </c>
      <c r="AN67" s="3">
        <f t="shared" si="60"/>
        <v>13</v>
      </c>
      <c r="AO67" s="3">
        <f t="shared" si="61"/>
        <v>13</v>
      </c>
      <c r="AP67" s="3"/>
      <c r="AQ67" s="3">
        <f t="shared" si="37"/>
        <v>0</v>
      </c>
      <c r="AR67" s="3">
        <f t="shared" si="38"/>
        <v>0</v>
      </c>
      <c r="AS67" s="3"/>
      <c r="AT67" s="3"/>
      <c r="AU67" s="4"/>
    </row>
    <row r="68" spans="1:47" x14ac:dyDescent="0.25">
      <c r="A68" s="12" t="s">
        <v>112</v>
      </c>
      <c r="B68" s="3">
        <v>6.2</v>
      </c>
      <c r="C68" s="3">
        <v>1</v>
      </c>
      <c r="D68" s="3">
        <v>2.2000000000000002</v>
      </c>
      <c r="E68" s="3"/>
      <c r="F68" s="3"/>
      <c r="G68" s="3">
        <v>4</v>
      </c>
      <c r="H68" s="3"/>
      <c r="I68" s="3">
        <v>1</v>
      </c>
      <c r="J68" s="2"/>
      <c r="K68" s="3">
        <f t="shared" si="58"/>
        <v>2.7200000000000006</v>
      </c>
      <c r="L68" s="3">
        <f t="shared" si="59"/>
        <v>1.7000000000000002</v>
      </c>
      <c r="M68" s="3"/>
      <c r="N68" s="3"/>
      <c r="O68" s="3"/>
      <c r="P68" s="3"/>
      <c r="Q68" s="3"/>
      <c r="R68" s="3">
        <f t="shared" si="41"/>
        <v>0</v>
      </c>
      <c r="S68" s="3">
        <f t="shared" si="42"/>
        <v>0</v>
      </c>
      <c r="T68" s="3"/>
      <c r="U68" s="3">
        <f t="shared" si="43"/>
        <v>4</v>
      </c>
      <c r="V68" s="3">
        <f t="shared" si="44"/>
        <v>0</v>
      </c>
      <c r="W68" s="3">
        <f t="shared" si="45"/>
        <v>1</v>
      </c>
      <c r="X68" s="3">
        <f t="shared" si="46"/>
        <v>1.7000000000000002</v>
      </c>
      <c r="Y68" s="3">
        <f t="shared" si="47"/>
        <v>2.7200000000000006</v>
      </c>
      <c r="Z68" s="3">
        <f t="shared" si="48"/>
        <v>2.7200000000000006</v>
      </c>
      <c r="AA68" s="3"/>
      <c r="AB68" s="3">
        <f t="shared" si="49"/>
        <v>0</v>
      </c>
      <c r="AC68" s="3">
        <f t="shared" si="50"/>
        <v>0</v>
      </c>
      <c r="AD68" s="3">
        <f t="shared" si="51"/>
        <v>0</v>
      </c>
      <c r="AE68" s="3"/>
      <c r="AF68" s="3">
        <f t="shared" si="52"/>
        <v>0</v>
      </c>
      <c r="AG68" s="3">
        <f t="shared" si="53"/>
        <v>0</v>
      </c>
      <c r="AH68" s="3"/>
      <c r="AI68" s="3">
        <f t="shared" si="54"/>
        <v>4</v>
      </c>
      <c r="AJ68" s="3"/>
      <c r="AK68" s="3">
        <f t="shared" si="55"/>
        <v>1.7000000000000002</v>
      </c>
      <c r="AL68" s="3">
        <f t="shared" si="56"/>
        <v>2.7200000000000006</v>
      </c>
      <c r="AM68" s="3">
        <f t="shared" si="57"/>
        <v>0</v>
      </c>
      <c r="AN68" s="3">
        <f t="shared" si="60"/>
        <v>3.4000000000000004</v>
      </c>
      <c r="AO68" s="3">
        <f t="shared" si="61"/>
        <v>3.4000000000000004</v>
      </c>
      <c r="AP68" s="3"/>
      <c r="AQ68" s="3">
        <f t="shared" si="37"/>
        <v>0</v>
      </c>
      <c r="AR68" s="3">
        <f t="shared" si="38"/>
        <v>0</v>
      </c>
      <c r="AS68" s="3"/>
      <c r="AT68" s="3"/>
      <c r="AU68" s="4"/>
    </row>
    <row r="69" spans="1:47" x14ac:dyDescent="0.25">
      <c r="A69" s="12" t="s">
        <v>113</v>
      </c>
      <c r="B69" s="3">
        <v>9.9</v>
      </c>
      <c r="C69" s="3">
        <v>1</v>
      </c>
      <c r="D69" s="3">
        <v>5.9</v>
      </c>
      <c r="E69" s="3"/>
      <c r="F69" s="3"/>
      <c r="G69" s="3">
        <v>4</v>
      </c>
      <c r="H69" s="3"/>
      <c r="I69" s="3">
        <v>1</v>
      </c>
      <c r="J69" s="2"/>
      <c r="K69" s="3">
        <f t="shared" si="58"/>
        <v>8.64</v>
      </c>
      <c r="L69" s="3">
        <f t="shared" si="59"/>
        <v>5.4</v>
      </c>
      <c r="M69" s="3"/>
      <c r="N69" s="3"/>
      <c r="O69" s="3"/>
      <c r="P69" s="3"/>
      <c r="Q69" s="3"/>
      <c r="R69" s="3">
        <f t="shared" si="41"/>
        <v>0</v>
      </c>
      <c r="S69" s="3">
        <f t="shared" si="42"/>
        <v>0</v>
      </c>
      <c r="T69" s="3"/>
      <c r="U69" s="3">
        <f t="shared" si="43"/>
        <v>4</v>
      </c>
      <c r="V69" s="3">
        <f t="shared" si="44"/>
        <v>0</v>
      </c>
      <c r="W69" s="3">
        <f t="shared" si="45"/>
        <v>1</v>
      </c>
      <c r="X69" s="3">
        <f t="shared" si="46"/>
        <v>5.4</v>
      </c>
      <c r="Y69" s="3">
        <f t="shared" si="47"/>
        <v>8.64</v>
      </c>
      <c r="Z69" s="3">
        <f t="shared" si="48"/>
        <v>8.64</v>
      </c>
      <c r="AA69" s="3"/>
      <c r="AB69" s="3">
        <f t="shared" si="49"/>
        <v>0</v>
      </c>
      <c r="AC69" s="3">
        <f t="shared" si="50"/>
        <v>0</v>
      </c>
      <c r="AD69" s="3">
        <f t="shared" si="51"/>
        <v>0</v>
      </c>
      <c r="AE69" s="3"/>
      <c r="AF69" s="3">
        <f t="shared" si="52"/>
        <v>0</v>
      </c>
      <c r="AG69" s="3">
        <f t="shared" si="53"/>
        <v>0</v>
      </c>
      <c r="AH69" s="3"/>
      <c r="AI69" s="3">
        <f t="shared" si="54"/>
        <v>4</v>
      </c>
      <c r="AJ69" s="3"/>
      <c r="AK69" s="3">
        <f t="shared" si="55"/>
        <v>5.4</v>
      </c>
      <c r="AL69" s="3">
        <f t="shared" si="56"/>
        <v>8.64</v>
      </c>
      <c r="AM69" s="3">
        <f t="shared" si="57"/>
        <v>0</v>
      </c>
      <c r="AN69" s="3">
        <f t="shared" si="60"/>
        <v>10.8</v>
      </c>
      <c r="AO69" s="3">
        <f t="shared" si="61"/>
        <v>10.8</v>
      </c>
      <c r="AP69" s="3"/>
      <c r="AQ69" s="3">
        <f t="shared" si="37"/>
        <v>0</v>
      </c>
      <c r="AR69" s="3">
        <f t="shared" si="38"/>
        <v>0</v>
      </c>
      <c r="AS69" s="3"/>
      <c r="AT69" s="3"/>
      <c r="AU69" s="4"/>
    </row>
    <row r="70" spans="1:47" x14ac:dyDescent="0.25">
      <c r="A70" s="12" t="s">
        <v>114</v>
      </c>
      <c r="B70" s="3">
        <v>6.5</v>
      </c>
      <c r="C70" s="3">
        <v>1</v>
      </c>
      <c r="D70" s="3">
        <v>2.5</v>
      </c>
      <c r="E70" s="3"/>
      <c r="F70" s="3"/>
      <c r="G70" s="3">
        <v>4</v>
      </c>
      <c r="H70" s="3"/>
      <c r="I70" s="3">
        <v>1</v>
      </c>
      <c r="J70" s="2"/>
      <c r="K70" s="3">
        <f t="shared" si="58"/>
        <v>3.2</v>
      </c>
      <c r="L70" s="3">
        <f t="shared" si="59"/>
        <v>2</v>
      </c>
      <c r="M70" s="3"/>
      <c r="N70" s="3"/>
      <c r="O70" s="3"/>
      <c r="P70" s="3"/>
      <c r="Q70" s="3"/>
      <c r="R70" s="3">
        <f t="shared" si="41"/>
        <v>0</v>
      </c>
      <c r="S70" s="3">
        <f t="shared" si="42"/>
        <v>0</v>
      </c>
      <c r="T70" s="3"/>
      <c r="U70" s="3">
        <f t="shared" si="43"/>
        <v>4</v>
      </c>
      <c r="V70" s="3">
        <f t="shared" si="44"/>
        <v>0</v>
      </c>
      <c r="W70" s="3">
        <f t="shared" si="45"/>
        <v>1</v>
      </c>
      <c r="X70" s="3">
        <f t="shared" si="46"/>
        <v>2</v>
      </c>
      <c r="Y70" s="3">
        <f t="shared" si="47"/>
        <v>3.2</v>
      </c>
      <c r="Z70" s="3">
        <f t="shared" si="48"/>
        <v>3.2</v>
      </c>
      <c r="AA70" s="3"/>
      <c r="AB70" s="3">
        <f t="shared" si="49"/>
        <v>0</v>
      </c>
      <c r="AC70" s="3">
        <f t="shared" si="50"/>
        <v>0</v>
      </c>
      <c r="AD70" s="3">
        <f t="shared" si="51"/>
        <v>0</v>
      </c>
      <c r="AE70" s="3"/>
      <c r="AF70" s="3">
        <f t="shared" si="52"/>
        <v>0</v>
      </c>
      <c r="AG70" s="3">
        <f t="shared" si="53"/>
        <v>0</v>
      </c>
      <c r="AH70" s="3"/>
      <c r="AI70" s="3">
        <f t="shared" si="54"/>
        <v>4</v>
      </c>
      <c r="AJ70" s="3"/>
      <c r="AK70" s="3">
        <f t="shared" si="55"/>
        <v>2</v>
      </c>
      <c r="AL70" s="3">
        <f t="shared" si="56"/>
        <v>3.2</v>
      </c>
      <c r="AM70" s="3">
        <f t="shared" si="57"/>
        <v>0</v>
      </c>
      <c r="AN70" s="3">
        <f t="shared" si="60"/>
        <v>4</v>
      </c>
      <c r="AO70" s="3">
        <f t="shared" si="61"/>
        <v>4</v>
      </c>
      <c r="AP70" s="3"/>
      <c r="AQ70" s="3">
        <f t="shared" si="37"/>
        <v>0</v>
      </c>
      <c r="AR70" s="3">
        <f t="shared" si="38"/>
        <v>0</v>
      </c>
      <c r="AS70" s="3"/>
      <c r="AT70" s="3"/>
      <c r="AU70" s="4"/>
    </row>
    <row r="71" spans="1:47" x14ac:dyDescent="0.25">
      <c r="A71" s="12" t="s">
        <v>115</v>
      </c>
      <c r="B71" s="3">
        <v>6.9</v>
      </c>
      <c r="C71" s="3">
        <v>1</v>
      </c>
      <c r="D71" s="3">
        <v>2.9</v>
      </c>
      <c r="E71" s="3"/>
      <c r="F71" s="3"/>
      <c r="G71" s="3">
        <v>4</v>
      </c>
      <c r="H71" s="3"/>
      <c r="I71" s="3">
        <v>1</v>
      </c>
      <c r="J71" s="2"/>
      <c r="K71" s="3">
        <f t="shared" si="58"/>
        <v>3.84</v>
      </c>
      <c r="L71" s="3">
        <f t="shared" si="59"/>
        <v>2.4</v>
      </c>
      <c r="M71" s="3"/>
      <c r="N71" s="3"/>
      <c r="O71" s="3"/>
      <c r="P71" s="3"/>
      <c r="Q71" s="3"/>
      <c r="R71" s="3">
        <f t="shared" si="41"/>
        <v>0</v>
      </c>
      <c r="S71" s="3">
        <f t="shared" si="42"/>
        <v>0</v>
      </c>
      <c r="T71" s="3"/>
      <c r="U71" s="3">
        <f t="shared" si="43"/>
        <v>4</v>
      </c>
      <c r="V71" s="3">
        <f t="shared" si="44"/>
        <v>0</v>
      </c>
      <c r="W71" s="3">
        <f t="shared" si="45"/>
        <v>1</v>
      </c>
      <c r="X71" s="3">
        <f t="shared" si="46"/>
        <v>2.4</v>
      </c>
      <c r="Y71" s="3">
        <f t="shared" si="47"/>
        <v>3.84</v>
      </c>
      <c r="Z71" s="3">
        <f t="shared" si="48"/>
        <v>3.84</v>
      </c>
      <c r="AA71" s="3"/>
      <c r="AB71" s="3">
        <f t="shared" si="49"/>
        <v>0</v>
      </c>
      <c r="AC71" s="3">
        <f t="shared" si="50"/>
        <v>0</v>
      </c>
      <c r="AD71" s="3">
        <f t="shared" si="51"/>
        <v>0</v>
      </c>
      <c r="AE71" s="3"/>
      <c r="AF71" s="3">
        <f t="shared" si="52"/>
        <v>0</v>
      </c>
      <c r="AG71" s="3">
        <f t="shared" si="53"/>
        <v>0</v>
      </c>
      <c r="AH71" s="3"/>
      <c r="AI71" s="3">
        <f t="shared" si="54"/>
        <v>4</v>
      </c>
      <c r="AJ71" s="3"/>
      <c r="AK71" s="3">
        <f t="shared" si="55"/>
        <v>2.4</v>
      </c>
      <c r="AL71" s="3">
        <f t="shared" si="56"/>
        <v>3.84</v>
      </c>
      <c r="AM71" s="3">
        <f t="shared" si="57"/>
        <v>0</v>
      </c>
      <c r="AN71" s="3">
        <f t="shared" si="60"/>
        <v>4.8</v>
      </c>
      <c r="AO71" s="3">
        <f t="shared" si="61"/>
        <v>4.8</v>
      </c>
      <c r="AP71" s="3"/>
      <c r="AQ71" s="3">
        <f t="shared" ref="AQ71:AQ102" si="62">2*F71</f>
        <v>0</v>
      </c>
      <c r="AR71" s="3">
        <f t="shared" ref="AR71:AR102" si="63">2*F71</f>
        <v>0</v>
      </c>
      <c r="AS71" s="3"/>
      <c r="AT71" s="3"/>
      <c r="AU71" s="4"/>
    </row>
    <row r="72" spans="1:47" x14ac:dyDescent="0.25">
      <c r="A72" s="12" t="s">
        <v>116</v>
      </c>
      <c r="B72" s="3">
        <v>6.8</v>
      </c>
      <c r="C72" s="3">
        <v>1</v>
      </c>
      <c r="D72" s="3">
        <v>2.8</v>
      </c>
      <c r="E72" s="3"/>
      <c r="F72" s="3"/>
      <c r="G72" s="3">
        <v>4</v>
      </c>
      <c r="H72" s="3"/>
      <c r="I72" s="3">
        <v>1</v>
      </c>
      <c r="J72" s="2"/>
      <c r="K72" s="3">
        <f t="shared" si="58"/>
        <v>3.6799999999999997</v>
      </c>
      <c r="L72" s="3">
        <f t="shared" si="59"/>
        <v>2.2999999999999998</v>
      </c>
      <c r="M72" s="3"/>
      <c r="N72" s="3"/>
      <c r="O72" s="3"/>
      <c r="P72" s="3"/>
      <c r="Q72" s="3"/>
      <c r="R72" s="3">
        <f t="shared" si="41"/>
        <v>0</v>
      </c>
      <c r="S72" s="3">
        <f t="shared" si="42"/>
        <v>0</v>
      </c>
      <c r="T72" s="3"/>
      <c r="U72" s="3">
        <f t="shared" si="43"/>
        <v>4</v>
      </c>
      <c r="V72" s="3">
        <f t="shared" si="44"/>
        <v>0</v>
      </c>
      <c r="W72" s="3">
        <f t="shared" si="45"/>
        <v>1</v>
      </c>
      <c r="X72" s="3">
        <f t="shared" si="46"/>
        <v>2.2999999999999998</v>
      </c>
      <c r="Y72" s="3">
        <f t="shared" si="47"/>
        <v>3.6799999999999997</v>
      </c>
      <c r="Z72" s="3">
        <f t="shared" si="48"/>
        <v>3.6799999999999997</v>
      </c>
      <c r="AA72" s="3"/>
      <c r="AB72" s="3">
        <f t="shared" si="49"/>
        <v>0</v>
      </c>
      <c r="AC72" s="3">
        <f t="shared" si="50"/>
        <v>0</v>
      </c>
      <c r="AD72" s="3">
        <f t="shared" si="51"/>
        <v>0</v>
      </c>
      <c r="AE72" s="3"/>
      <c r="AF72" s="3">
        <f t="shared" si="52"/>
        <v>0</v>
      </c>
      <c r="AG72" s="3">
        <f t="shared" si="53"/>
        <v>0</v>
      </c>
      <c r="AH72" s="3"/>
      <c r="AI72" s="3">
        <f t="shared" si="54"/>
        <v>4</v>
      </c>
      <c r="AJ72" s="3"/>
      <c r="AK72" s="3">
        <f t="shared" si="55"/>
        <v>2.2999999999999998</v>
      </c>
      <c r="AL72" s="3">
        <f t="shared" si="56"/>
        <v>3.6799999999999997</v>
      </c>
      <c r="AM72" s="3">
        <f t="shared" si="57"/>
        <v>0</v>
      </c>
      <c r="AN72" s="3">
        <f t="shared" si="60"/>
        <v>4.5999999999999996</v>
      </c>
      <c r="AO72" s="3">
        <f t="shared" si="61"/>
        <v>4.5999999999999996</v>
      </c>
      <c r="AP72" s="3"/>
      <c r="AQ72" s="3">
        <f t="shared" si="62"/>
        <v>0</v>
      </c>
      <c r="AR72" s="3">
        <f t="shared" si="63"/>
        <v>0</v>
      </c>
      <c r="AS72" s="3"/>
      <c r="AT72" s="3"/>
      <c r="AU72" s="4"/>
    </row>
    <row r="73" spans="1:47" x14ac:dyDescent="0.25">
      <c r="A73" s="12" t="s">
        <v>117</v>
      </c>
      <c r="B73" s="3">
        <v>10.1</v>
      </c>
      <c r="C73" s="3">
        <v>1</v>
      </c>
      <c r="D73" s="3">
        <v>6.1</v>
      </c>
      <c r="E73" s="3"/>
      <c r="F73" s="3"/>
      <c r="G73" s="3">
        <v>4</v>
      </c>
      <c r="H73" s="3"/>
      <c r="I73" s="3">
        <v>1</v>
      </c>
      <c r="J73" s="2"/>
      <c r="K73" s="3">
        <f t="shared" si="58"/>
        <v>8.9599999999999991</v>
      </c>
      <c r="L73" s="3">
        <f t="shared" si="59"/>
        <v>5.6</v>
      </c>
      <c r="M73" s="3"/>
      <c r="N73" s="3"/>
      <c r="O73" s="3"/>
      <c r="P73" s="3"/>
      <c r="Q73" s="3"/>
      <c r="R73" s="3">
        <f t="shared" si="41"/>
        <v>0</v>
      </c>
      <c r="S73" s="3">
        <f t="shared" si="42"/>
        <v>0</v>
      </c>
      <c r="T73" s="3"/>
      <c r="U73" s="3">
        <f t="shared" si="43"/>
        <v>4</v>
      </c>
      <c r="V73" s="3">
        <f t="shared" si="44"/>
        <v>0</v>
      </c>
      <c r="W73" s="3">
        <f t="shared" si="45"/>
        <v>1</v>
      </c>
      <c r="X73" s="3">
        <f t="shared" si="46"/>
        <v>5.6</v>
      </c>
      <c r="Y73" s="3">
        <f t="shared" si="47"/>
        <v>8.9599999999999991</v>
      </c>
      <c r="Z73" s="3">
        <f t="shared" si="48"/>
        <v>8.9599999999999991</v>
      </c>
      <c r="AA73" s="3"/>
      <c r="AB73" s="3">
        <f t="shared" si="49"/>
        <v>0</v>
      </c>
      <c r="AC73" s="3">
        <f t="shared" si="50"/>
        <v>0</v>
      </c>
      <c r="AD73" s="3">
        <f t="shared" si="51"/>
        <v>0</v>
      </c>
      <c r="AE73" s="3"/>
      <c r="AF73" s="3">
        <f t="shared" si="52"/>
        <v>0</v>
      </c>
      <c r="AG73" s="3">
        <f t="shared" si="53"/>
        <v>0</v>
      </c>
      <c r="AH73" s="3"/>
      <c r="AI73" s="3">
        <f t="shared" si="54"/>
        <v>4</v>
      </c>
      <c r="AJ73" s="3"/>
      <c r="AK73" s="3">
        <f t="shared" si="55"/>
        <v>5.6</v>
      </c>
      <c r="AL73" s="3">
        <f t="shared" si="56"/>
        <v>8.9599999999999991</v>
      </c>
      <c r="AM73" s="3">
        <f t="shared" si="57"/>
        <v>0</v>
      </c>
      <c r="AN73" s="3">
        <f t="shared" si="60"/>
        <v>11.2</v>
      </c>
      <c r="AO73" s="3">
        <f t="shared" si="61"/>
        <v>11.2</v>
      </c>
      <c r="AP73" s="3"/>
      <c r="AQ73" s="3">
        <f t="shared" si="62"/>
        <v>0</v>
      </c>
      <c r="AR73" s="3">
        <f t="shared" si="63"/>
        <v>0</v>
      </c>
      <c r="AS73" s="3"/>
      <c r="AT73" s="3"/>
      <c r="AU73" s="4"/>
    </row>
    <row r="74" spans="1:47" x14ac:dyDescent="0.25">
      <c r="A74" s="12" t="s">
        <v>118</v>
      </c>
      <c r="B74" s="3">
        <v>6.6</v>
      </c>
      <c r="C74" s="3">
        <v>1</v>
      </c>
      <c r="D74" s="3">
        <v>2.6</v>
      </c>
      <c r="E74" s="3"/>
      <c r="F74" s="3"/>
      <c r="G74" s="3">
        <v>4</v>
      </c>
      <c r="H74" s="3"/>
      <c r="I74" s="3">
        <v>1</v>
      </c>
      <c r="J74" s="2"/>
      <c r="K74" s="3">
        <f t="shared" si="58"/>
        <v>3.3600000000000003</v>
      </c>
      <c r="L74" s="3">
        <f t="shared" si="59"/>
        <v>2.1</v>
      </c>
      <c r="M74" s="3"/>
      <c r="N74" s="3"/>
      <c r="O74" s="3"/>
      <c r="P74" s="3"/>
      <c r="Q74" s="3"/>
      <c r="R74" s="3">
        <f t="shared" si="41"/>
        <v>0</v>
      </c>
      <c r="S74" s="3">
        <f t="shared" si="42"/>
        <v>0</v>
      </c>
      <c r="T74" s="3"/>
      <c r="U74" s="3">
        <f t="shared" si="43"/>
        <v>4</v>
      </c>
      <c r="V74" s="3">
        <f t="shared" si="44"/>
        <v>0</v>
      </c>
      <c r="W74" s="3">
        <f t="shared" si="45"/>
        <v>1</v>
      </c>
      <c r="X74" s="3">
        <f t="shared" si="46"/>
        <v>2.1</v>
      </c>
      <c r="Y74" s="3">
        <f t="shared" si="47"/>
        <v>3.3600000000000003</v>
      </c>
      <c r="Z74" s="3">
        <f t="shared" si="48"/>
        <v>3.3600000000000003</v>
      </c>
      <c r="AA74" s="3"/>
      <c r="AB74" s="3">
        <f t="shared" si="49"/>
        <v>0</v>
      </c>
      <c r="AC74" s="3">
        <f t="shared" si="50"/>
        <v>0</v>
      </c>
      <c r="AD74" s="3">
        <f t="shared" si="51"/>
        <v>0</v>
      </c>
      <c r="AE74" s="3"/>
      <c r="AF74" s="3">
        <f t="shared" si="52"/>
        <v>0</v>
      </c>
      <c r="AG74" s="3">
        <f t="shared" si="53"/>
        <v>0</v>
      </c>
      <c r="AH74" s="3"/>
      <c r="AI74" s="3">
        <f t="shared" si="54"/>
        <v>4</v>
      </c>
      <c r="AJ74" s="3"/>
      <c r="AK74" s="3">
        <f t="shared" si="55"/>
        <v>2.1</v>
      </c>
      <c r="AL74" s="3">
        <f t="shared" si="56"/>
        <v>3.3600000000000003</v>
      </c>
      <c r="AM74" s="3">
        <f t="shared" si="57"/>
        <v>0</v>
      </c>
      <c r="AN74" s="3">
        <f t="shared" si="60"/>
        <v>4.2</v>
      </c>
      <c r="AO74" s="3">
        <f t="shared" si="61"/>
        <v>4.2</v>
      </c>
      <c r="AP74" s="3"/>
      <c r="AQ74" s="3">
        <f t="shared" si="62"/>
        <v>0</v>
      </c>
      <c r="AR74" s="3">
        <f t="shared" si="63"/>
        <v>0</v>
      </c>
      <c r="AS74" s="3"/>
      <c r="AT74" s="3"/>
      <c r="AU74" s="4"/>
    </row>
    <row r="75" spans="1:47" x14ac:dyDescent="0.25">
      <c r="A75" s="12" t="s">
        <v>119</v>
      </c>
      <c r="B75" s="3">
        <v>10</v>
      </c>
      <c r="C75" s="3">
        <v>1</v>
      </c>
      <c r="D75" s="3">
        <v>6</v>
      </c>
      <c r="E75" s="3"/>
      <c r="F75" s="3"/>
      <c r="G75" s="3">
        <v>4</v>
      </c>
      <c r="H75" s="3"/>
      <c r="I75" s="3">
        <v>1</v>
      </c>
      <c r="J75" s="2"/>
      <c r="K75" s="3">
        <f t="shared" si="58"/>
        <v>8.8000000000000007</v>
      </c>
      <c r="L75" s="3">
        <f t="shared" si="59"/>
        <v>5.5</v>
      </c>
      <c r="M75" s="3"/>
      <c r="N75" s="3"/>
      <c r="O75" s="3"/>
      <c r="P75" s="3"/>
      <c r="Q75" s="3"/>
      <c r="R75" s="3">
        <f t="shared" si="41"/>
        <v>0</v>
      </c>
      <c r="S75" s="3">
        <f t="shared" si="42"/>
        <v>0</v>
      </c>
      <c r="T75" s="3"/>
      <c r="U75" s="3">
        <f t="shared" si="43"/>
        <v>4</v>
      </c>
      <c r="V75" s="3">
        <f t="shared" si="44"/>
        <v>0</v>
      </c>
      <c r="W75" s="3">
        <f t="shared" si="45"/>
        <v>1</v>
      </c>
      <c r="X75" s="3">
        <f t="shared" si="46"/>
        <v>5.5</v>
      </c>
      <c r="Y75" s="3">
        <f t="shared" si="47"/>
        <v>8.8000000000000007</v>
      </c>
      <c r="Z75" s="3">
        <f t="shared" si="48"/>
        <v>8.8000000000000007</v>
      </c>
      <c r="AA75" s="3"/>
      <c r="AB75" s="3">
        <f t="shared" si="49"/>
        <v>0</v>
      </c>
      <c r="AC75" s="3">
        <f t="shared" si="50"/>
        <v>0</v>
      </c>
      <c r="AD75" s="3">
        <f t="shared" si="51"/>
        <v>0</v>
      </c>
      <c r="AE75" s="3"/>
      <c r="AF75" s="3">
        <f t="shared" si="52"/>
        <v>0</v>
      </c>
      <c r="AG75" s="3">
        <f t="shared" si="53"/>
        <v>0</v>
      </c>
      <c r="AH75" s="3"/>
      <c r="AI75" s="3">
        <f t="shared" si="54"/>
        <v>4</v>
      </c>
      <c r="AJ75" s="3"/>
      <c r="AK75" s="3">
        <f t="shared" si="55"/>
        <v>5.5</v>
      </c>
      <c r="AL75" s="3">
        <f t="shared" si="56"/>
        <v>8.8000000000000007</v>
      </c>
      <c r="AM75" s="3">
        <f t="shared" si="57"/>
        <v>0</v>
      </c>
      <c r="AN75" s="3">
        <f t="shared" si="60"/>
        <v>11</v>
      </c>
      <c r="AO75" s="3">
        <f t="shared" si="61"/>
        <v>11</v>
      </c>
      <c r="AP75" s="3"/>
      <c r="AQ75" s="3">
        <f t="shared" si="62"/>
        <v>0</v>
      </c>
      <c r="AR75" s="3">
        <f t="shared" si="63"/>
        <v>0</v>
      </c>
      <c r="AS75" s="3"/>
      <c r="AT75" s="3"/>
      <c r="AU75" s="4"/>
    </row>
    <row r="76" spans="1:47" x14ac:dyDescent="0.25">
      <c r="A76" s="12" t="s">
        <v>120</v>
      </c>
      <c r="B76" s="3">
        <v>10</v>
      </c>
      <c r="C76" s="3">
        <v>1</v>
      </c>
      <c r="D76" s="3">
        <v>6</v>
      </c>
      <c r="E76" s="3"/>
      <c r="F76" s="3"/>
      <c r="G76" s="3">
        <v>4</v>
      </c>
      <c r="H76" s="3"/>
      <c r="I76" s="3">
        <v>1</v>
      </c>
      <c r="J76" s="2"/>
      <c r="K76" s="3">
        <f t="shared" si="58"/>
        <v>8.8000000000000007</v>
      </c>
      <c r="L76" s="3">
        <f t="shared" si="59"/>
        <v>5.5</v>
      </c>
      <c r="M76" s="3"/>
      <c r="N76" s="3"/>
      <c r="O76" s="3"/>
      <c r="P76" s="3"/>
      <c r="Q76" s="3"/>
      <c r="R76" s="3">
        <f t="shared" si="41"/>
        <v>0</v>
      </c>
      <c r="S76" s="3">
        <f t="shared" si="42"/>
        <v>0</v>
      </c>
      <c r="T76" s="3"/>
      <c r="U76" s="3">
        <f t="shared" si="43"/>
        <v>4</v>
      </c>
      <c r="V76" s="3">
        <f t="shared" si="44"/>
        <v>0</v>
      </c>
      <c r="W76" s="3">
        <f t="shared" si="45"/>
        <v>1</v>
      </c>
      <c r="X76" s="3">
        <f t="shared" si="46"/>
        <v>5.5</v>
      </c>
      <c r="Y76" s="3">
        <f t="shared" si="47"/>
        <v>8.8000000000000007</v>
      </c>
      <c r="Z76" s="3">
        <f t="shared" si="48"/>
        <v>8.8000000000000007</v>
      </c>
      <c r="AA76" s="3"/>
      <c r="AB76" s="3">
        <f t="shared" si="49"/>
        <v>0</v>
      </c>
      <c r="AC76" s="3">
        <f t="shared" si="50"/>
        <v>0</v>
      </c>
      <c r="AD76" s="3">
        <f t="shared" si="51"/>
        <v>0</v>
      </c>
      <c r="AE76" s="3"/>
      <c r="AF76" s="3">
        <f t="shared" si="52"/>
        <v>0</v>
      </c>
      <c r="AG76" s="3">
        <f t="shared" si="53"/>
        <v>0</v>
      </c>
      <c r="AH76" s="3"/>
      <c r="AI76" s="3">
        <f t="shared" si="54"/>
        <v>4</v>
      </c>
      <c r="AJ76" s="3"/>
      <c r="AK76" s="3">
        <f t="shared" si="55"/>
        <v>5.5</v>
      </c>
      <c r="AL76" s="3">
        <f t="shared" si="56"/>
        <v>8.8000000000000007</v>
      </c>
      <c r="AM76" s="3">
        <f t="shared" si="57"/>
        <v>0</v>
      </c>
      <c r="AN76" s="3">
        <f t="shared" si="60"/>
        <v>11</v>
      </c>
      <c r="AO76" s="3">
        <f t="shared" si="61"/>
        <v>11</v>
      </c>
      <c r="AP76" s="3"/>
      <c r="AQ76" s="3">
        <f t="shared" si="62"/>
        <v>0</v>
      </c>
      <c r="AR76" s="3">
        <f t="shared" si="63"/>
        <v>0</v>
      </c>
      <c r="AS76" s="3"/>
      <c r="AT76" s="3"/>
      <c r="AU76" s="4"/>
    </row>
    <row r="77" spans="1:47" x14ac:dyDescent="0.25">
      <c r="A77" s="12" t="s">
        <v>121</v>
      </c>
      <c r="B77" s="3">
        <v>6.2</v>
      </c>
      <c r="C77" s="3">
        <v>1</v>
      </c>
      <c r="D77" s="3">
        <v>2.2000000000000002</v>
      </c>
      <c r="E77" s="3"/>
      <c r="F77" s="3"/>
      <c r="G77" s="3">
        <v>4</v>
      </c>
      <c r="H77" s="3"/>
      <c r="I77" s="3">
        <v>1</v>
      </c>
      <c r="J77" s="2"/>
      <c r="K77" s="3">
        <f t="shared" si="58"/>
        <v>2.7200000000000006</v>
      </c>
      <c r="L77" s="3">
        <f t="shared" si="59"/>
        <v>1.7000000000000002</v>
      </c>
      <c r="M77" s="3"/>
      <c r="N77" s="3"/>
      <c r="O77" s="3"/>
      <c r="P77" s="3"/>
      <c r="Q77" s="3"/>
      <c r="R77" s="3">
        <f t="shared" si="41"/>
        <v>0</v>
      </c>
      <c r="S77" s="3">
        <f t="shared" si="42"/>
        <v>0</v>
      </c>
      <c r="T77" s="3"/>
      <c r="U77" s="3">
        <f t="shared" si="43"/>
        <v>4</v>
      </c>
      <c r="V77" s="3">
        <f t="shared" si="44"/>
        <v>0</v>
      </c>
      <c r="W77" s="3">
        <f t="shared" si="45"/>
        <v>1</v>
      </c>
      <c r="X77" s="3">
        <f t="shared" si="46"/>
        <v>1.7000000000000002</v>
      </c>
      <c r="Y77" s="3">
        <f t="shared" si="47"/>
        <v>2.7200000000000006</v>
      </c>
      <c r="Z77" s="3">
        <f t="shared" si="48"/>
        <v>2.7200000000000006</v>
      </c>
      <c r="AA77" s="3"/>
      <c r="AB77" s="3">
        <f t="shared" si="49"/>
        <v>0</v>
      </c>
      <c r="AC77" s="3">
        <f t="shared" si="50"/>
        <v>0</v>
      </c>
      <c r="AD77" s="3">
        <f t="shared" si="51"/>
        <v>0</v>
      </c>
      <c r="AE77" s="3"/>
      <c r="AF77" s="3">
        <f t="shared" si="52"/>
        <v>0</v>
      </c>
      <c r="AG77" s="3">
        <f t="shared" si="53"/>
        <v>0</v>
      </c>
      <c r="AH77" s="3"/>
      <c r="AI77" s="3">
        <f t="shared" si="54"/>
        <v>4</v>
      </c>
      <c r="AJ77" s="3"/>
      <c r="AK77" s="3">
        <f t="shared" si="55"/>
        <v>1.7000000000000002</v>
      </c>
      <c r="AL77" s="3">
        <f t="shared" si="56"/>
        <v>2.7200000000000006</v>
      </c>
      <c r="AM77" s="3">
        <f t="shared" si="57"/>
        <v>0</v>
      </c>
      <c r="AN77" s="3">
        <f t="shared" si="60"/>
        <v>3.4000000000000004</v>
      </c>
      <c r="AO77" s="3">
        <f t="shared" si="61"/>
        <v>3.4000000000000004</v>
      </c>
      <c r="AP77" s="3"/>
      <c r="AQ77" s="3">
        <f t="shared" si="62"/>
        <v>0</v>
      </c>
      <c r="AR77" s="3">
        <f t="shared" si="63"/>
        <v>0</v>
      </c>
      <c r="AS77" s="3"/>
      <c r="AT77" s="3"/>
      <c r="AU77" s="4"/>
    </row>
    <row r="78" spans="1:47" x14ac:dyDescent="0.25">
      <c r="A78" s="12" t="s">
        <v>123</v>
      </c>
      <c r="B78" s="3">
        <v>4.7</v>
      </c>
      <c r="C78" s="3">
        <v>1</v>
      </c>
      <c r="D78" s="3">
        <v>1.7</v>
      </c>
      <c r="E78" s="3"/>
      <c r="F78" s="3">
        <v>3</v>
      </c>
      <c r="G78" s="3"/>
      <c r="H78" s="3"/>
      <c r="I78" s="3">
        <v>1</v>
      </c>
      <c r="J78" s="2"/>
      <c r="K78" s="3">
        <f t="shared" si="58"/>
        <v>1.92</v>
      </c>
      <c r="L78" s="3">
        <f t="shared" si="59"/>
        <v>1.2</v>
      </c>
      <c r="M78" s="3"/>
      <c r="N78" s="3"/>
      <c r="O78" s="3"/>
      <c r="P78" s="3"/>
      <c r="Q78" s="3"/>
      <c r="R78" s="3">
        <f t="shared" si="41"/>
        <v>3.9000000000000004</v>
      </c>
      <c r="S78" s="3">
        <f t="shared" si="42"/>
        <v>3</v>
      </c>
      <c r="T78" s="3"/>
      <c r="U78" s="3">
        <f t="shared" si="43"/>
        <v>0</v>
      </c>
      <c r="V78" s="3">
        <f t="shared" si="44"/>
        <v>0</v>
      </c>
      <c r="W78" s="3">
        <f t="shared" si="45"/>
        <v>1</v>
      </c>
      <c r="X78" s="3">
        <f t="shared" si="46"/>
        <v>1.2</v>
      </c>
      <c r="Y78" s="3">
        <f t="shared" si="47"/>
        <v>1.92</v>
      </c>
      <c r="Z78" s="3">
        <f t="shared" si="48"/>
        <v>1.92</v>
      </c>
      <c r="AA78" s="3"/>
      <c r="AB78" s="3">
        <f t="shared" si="49"/>
        <v>0</v>
      </c>
      <c r="AC78" s="3">
        <f t="shared" si="50"/>
        <v>0</v>
      </c>
      <c r="AD78" s="3">
        <f t="shared" si="51"/>
        <v>0</v>
      </c>
      <c r="AE78" s="3"/>
      <c r="AF78" s="3">
        <f t="shared" si="52"/>
        <v>3</v>
      </c>
      <c r="AG78" s="3">
        <f t="shared" si="53"/>
        <v>3.9000000000000004</v>
      </c>
      <c r="AH78" s="3"/>
      <c r="AI78" s="3">
        <f t="shared" si="54"/>
        <v>0</v>
      </c>
      <c r="AJ78" s="3"/>
      <c r="AK78" s="3">
        <f t="shared" si="55"/>
        <v>4.2</v>
      </c>
      <c r="AL78" s="3">
        <f t="shared" si="56"/>
        <v>1.92</v>
      </c>
      <c r="AM78" s="3">
        <f t="shared" si="57"/>
        <v>0</v>
      </c>
      <c r="AN78" s="3">
        <f t="shared" si="60"/>
        <v>2.4</v>
      </c>
      <c r="AO78" s="3">
        <f t="shared" si="61"/>
        <v>2.4</v>
      </c>
      <c r="AP78" s="3"/>
      <c r="AQ78" s="3">
        <f t="shared" si="62"/>
        <v>6</v>
      </c>
      <c r="AR78" s="3">
        <f t="shared" si="63"/>
        <v>6</v>
      </c>
      <c r="AS78" s="3">
        <v>24</v>
      </c>
      <c r="AT78" s="3">
        <f>AS78</f>
        <v>24</v>
      </c>
      <c r="AU78" s="4"/>
    </row>
    <row r="79" spans="1:47" x14ac:dyDescent="0.25">
      <c r="A79" s="12" t="s">
        <v>124</v>
      </c>
      <c r="B79" s="3">
        <v>4.5</v>
      </c>
      <c r="C79" s="3">
        <v>1</v>
      </c>
      <c r="D79" s="3">
        <v>1.5</v>
      </c>
      <c r="E79" s="3"/>
      <c r="F79" s="3">
        <v>3</v>
      </c>
      <c r="G79" s="3"/>
      <c r="H79" s="3"/>
      <c r="I79" s="3">
        <v>1</v>
      </c>
      <c r="J79" s="2"/>
      <c r="K79" s="3">
        <f t="shared" si="58"/>
        <v>1.6</v>
      </c>
      <c r="L79" s="3">
        <f t="shared" si="59"/>
        <v>1</v>
      </c>
      <c r="M79" s="3"/>
      <c r="N79" s="3"/>
      <c r="O79" s="3"/>
      <c r="P79" s="3"/>
      <c r="Q79" s="3"/>
      <c r="R79" s="3">
        <f t="shared" si="41"/>
        <v>3.9000000000000004</v>
      </c>
      <c r="S79" s="3">
        <f t="shared" si="42"/>
        <v>3</v>
      </c>
      <c r="T79" s="3"/>
      <c r="U79" s="3">
        <f t="shared" si="43"/>
        <v>0</v>
      </c>
      <c r="V79" s="3">
        <f t="shared" si="44"/>
        <v>0</v>
      </c>
      <c r="W79" s="3">
        <f t="shared" si="45"/>
        <v>1</v>
      </c>
      <c r="X79" s="3">
        <f t="shared" si="46"/>
        <v>1</v>
      </c>
      <c r="Y79" s="3">
        <f t="shared" si="47"/>
        <v>1.6</v>
      </c>
      <c r="Z79" s="3">
        <f t="shared" si="48"/>
        <v>1.6</v>
      </c>
      <c r="AA79" s="3"/>
      <c r="AB79" s="3">
        <f t="shared" si="49"/>
        <v>0</v>
      </c>
      <c r="AC79" s="3">
        <f t="shared" si="50"/>
        <v>0</v>
      </c>
      <c r="AD79" s="3">
        <f t="shared" si="51"/>
        <v>0</v>
      </c>
      <c r="AE79" s="3"/>
      <c r="AF79" s="3">
        <f t="shared" si="52"/>
        <v>3</v>
      </c>
      <c r="AG79" s="3">
        <f t="shared" si="53"/>
        <v>3.9000000000000004</v>
      </c>
      <c r="AH79" s="3"/>
      <c r="AI79" s="3">
        <f t="shared" si="54"/>
        <v>0</v>
      </c>
      <c r="AJ79" s="3"/>
      <c r="AK79" s="3">
        <f t="shared" si="55"/>
        <v>4</v>
      </c>
      <c r="AL79" s="3">
        <f t="shared" si="56"/>
        <v>1.6</v>
      </c>
      <c r="AM79" s="3">
        <f t="shared" si="57"/>
        <v>0</v>
      </c>
      <c r="AN79" s="3">
        <f t="shared" si="60"/>
        <v>2</v>
      </c>
      <c r="AO79" s="3">
        <f t="shared" si="61"/>
        <v>2</v>
      </c>
      <c r="AP79" s="3"/>
      <c r="AQ79" s="3">
        <f t="shared" si="62"/>
        <v>6</v>
      </c>
      <c r="AR79" s="3">
        <f t="shared" si="63"/>
        <v>6</v>
      </c>
      <c r="AS79" s="3"/>
      <c r="AT79" s="3"/>
      <c r="AU79" s="4"/>
    </row>
    <row r="80" spans="1:47" x14ac:dyDescent="0.25">
      <c r="A80" s="12" t="s">
        <v>125</v>
      </c>
      <c r="B80" s="3">
        <v>4.5</v>
      </c>
      <c r="C80" s="3">
        <v>1</v>
      </c>
      <c r="D80" s="3">
        <v>1.5</v>
      </c>
      <c r="E80" s="3"/>
      <c r="F80" s="3">
        <v>3</v>
      </c>
      <c r="G80" s="3"/>
      <c r="H80" s="3"/>
      <c r="I80" s="3">
        <v>1</v>
      </c>
      <c r="J80" s="2"/>
      <c r="K80" s="3">
        <f t="shared" si="58"/>
        <v>1.6</v>
      </c>
      <c r="L80" s="3">
        <f t="shared" si="59"/>
        <v>1</v>
      </c>
      <c r="M80" s="3"/>
      <c r="N80" s="3"/>
      <c r="O80" s="3"/>
      <c r="P80" s="3"/>
      <c r="Q80" s="3"/>
      <c r="R80" s="3">
        <f t="shared" si="41"/>
        <v>3.9000000000000004</v>
      </c>
      <c r="S80" s="3">
        <f t="shared" si="42"/>
        <v>3</v>
      </c>
      <c r="T80" s="3"/>
      <c r="U80" s="3">
        <f t="shared" si="43"/>
        <v>0</v>
      </c>
      <c r="V80" s="3">
        <f t="shared" si="44"/>
        <v>0</v>
      </c>
      <c r="W80" s="3">
        <f t="shared" si="45"/>
        <v>1</v>
      </c>
      <c r="X80" s="3">
        <f t="shared" si="46"/>
        <v>1</v>
      </c>
      <c r="Y80" s="3">
        <f t="shared" si="47"/>
        <v>1.6</v>
      </c>
      <c r="Z80" s="3">
        <f t="shared" si="48"/>
        <v>1.6</v>
      </c>
      <c r="AA80" s="3"/>
      <c r="AB80" s="3">
        <f t="shared" si="49"/>
        <v>0</v>
      </c>
      <c r="AC80" s="3">
        <f t="shared" si="50"/>
        <v>0</v>
      </c>
      <c r="AD80" s="3">
        <f t="shared" si="51"/>
        <v>0</v>
      </c>
      <c r="AE80" s="3"/>
      <c r="AF80" s="3">
        <f t="shared" si="52"/>
        <v>3</v>
      </c>
      <c r="AG80" s="3">
        <f t="shared" si="53"/>
        <v>3.9000000000000004</v>
      </c>
      <c r="AH80" s="3"/>
      <c r="AI80" s="3">
        <f t="shared" si="54"/>
        <v>0</v>
      </c>
      <c r="AJ80" s="3"/>
      <c r="AK80" s="3">
        <f t="shared" si="55"/>
        <v>4</v>
      </c>
      <c r="AL80" s="3">
        <f t="shared" si="56"/>
        <v>1.6</v>
      </c>
      <c r="AM80" s="3">
        <f t="shared" si="57"/>
        <v>0</v>
      </c>
      <c r="AN80" s="3">
        <f t="shared" si="60"/>
        <v>2</v>
      </c>
      <c r="AO80" s="3">
        <f t="shared" si="61"/>
        <v>2</v>
      </c>
      <c r="AP80" s="3"/>
      <c r="AQ80" s="3">
        <f t="shared" si="62"/>
        <v>6</v>
      </c>
      <c r="AR80" s="3">
        <f t="shared" si="63"/>
        <v>6</v>
      </c>
      <c r="AS80" s="3"/>
      <c r="AT80" s="3"/>
      <c r="AU80" s="4"/>
    </row>
    <row r="81" spans="1:47" x14ac:dyDescent="0.25">
      <c r="A81" s="12" t="s">
        <v>126</v>
      </c>
      <c r="B81" s="3">
        <v>4.5</v>
      </c>
      <c r="C81" s="3">
        <v>1</v>
      </c>
      <c r="D81" s="3">
        <v>1.5</v>
      </c>
      <c r="E81" s="3"/>
      <c r="F81" s="3">
        <v>3</v>
      </c>
      <c r="G81" s="3"/>
      <c r="H81" s="3"/>
      <c r="I81" s="3">
        <v>1</v>
      </c>
      <c r="J81" s="2"/>
      <c r="K81" s="3">
        <f t="shared" si="58"/>
        <v>1.6</v>
      </c>
      <c r="L81" s="3">
        <f t="shared" si="59"/>
        <v>1</v>
      </c>
      <c r="M81" s="3"/>
      <c r="N81" s="3"/>
      <c r="O81" s="3"/>
      <c r="P81" s="3"/>
      <c r="Q81" s="3"/>
      <c r="R81" s="3">
        <f t="shared" si="41"/>
        <v>3.9000000000000004</v>
      </c>
      <c r="S81" s="3">
        <f t="shared" si="42"/>
        <v>3</v>
      </c>
      <c r="T81" s="3"/>
      <c r="U81" s="3">
        <f t="shared" si="43"/>
        <v>0</v>
      </c>
      <c r="V81" s="3">
        <f t="shared" si="44"/>
        <v>0</v>
      </c>
      <c r="W81" s="3">
        <f t="shared" si="45"/>
        <v>1</v>
      </c>
      <c r="X81" s="3">
        <f t="shared" si="46"/>
        <v>1</v>
      </c>
      <c r="Y81" s="3">
        <f t="shared" si="47"/>
        <v>1.6</v>
      </c>
      <c r="Z81" s="3">
        <f t="shared" si="48"/>
        <v>1.6</v>
      </c>
      <c r="AA81" s="3"/>
      <c r="AB81" s="3">
        <f t="shared" si="49"/>
        <v>0</v>
      </c>
      <c r="AC81" s="3">
        <f t="shared" si="50"/>
        <v>0</v>
      </c>
      <c r="AD81" s="3">
        <f t="shared" si="51"/>
        <v>0</v>
      </c>
      <c r="AE81" s="3"/>
      <c r="AF81" s="3">
        <f t="shared" si="52"/>
        <v>3</v>
      </c>
      <c r="AG81" s="3">
        <f t="shared" si="53"/>
        <v>3.9000000000000004</v>
      </c>
      <c r="AH81" s="3"/>
      <c r="AI81" s="3">
        <f t="shared" si="54"/>
        <v>0</v>
      </c>
      <c r="AJ81" s="3"/>
      <c r="AK81" s="3">
        <f t="shared" si="55"/>
        <v>4</v>
      </c>
      <c r="AL81" s="3">
        <f t="shared" si="56"/>
        <v>1.6</v>
      </c>
      <c r="AM81" s="3">
        <f t="shared" si="57"/>
        <v>0</v>
      </c>
      <c r="AN81" s="3">
        <f t="shared" si="60"/>
        <v>2</v>
      </c>
      <c r="AO81" s="3">
        <f t="shared" si="61"/>
        <v>2</v>
      </c>
      <c r="AP81" s="3"/>
      <c r="AQ81" s="3">
        <f t="shared" si="62"/>
        <v>6</v>
      </c>
      <c r="AR81" s="3">
        <f t="shared" si="63"/>
        <v>6</v>
      </c>
      <c r="AS81" s="3"/>
      <c r="AT81" s="3"/>
      <c r="AU81" s="4"/>
    </row>
    <row r="82" spans="1:47" x14ac:dyDescent="0.25">
      <c r="A82" s="12" t="s">
        <v>127</v>
      </c>
      <c r="B82" s="3">
        <v>4.5</v>
      </c>
      <c r="C82" s="3">
        <v>1</v>
      </c>
      <c r="D82" s="3">
        <v>1.5</v>
      </c>
      <c r="E82" s="3"/>
      <c r="F82" s="3">
        <v>3</v>
      </c>
      <c r="G82" s="3"/>
      <c r="H82" s="3"/>
      <c r="I82" s="3">
        <v>1</v>
      </c>
      <c r="J82" s="2"/>
      <c r="K82" s="3">
        <f t="shared" si="58"/>
        <v>1.6</v>
      </c>
      <c r="L82" s="3">
        <f t="shared" si="59"/>
        <v>1</v>
      </c>
      <c r="M82" s="3"/>
      <c r="N82" s="3"/>
      <c r="O82" s="3"/>
      <c r="P82" s="3"/>
      <c r="Q82" s="3"/>
      <c r="R82" s="3">
        <f t="shared" si="41"/>
        <v>3.9000000000000004</v>
      </c>
      <c r="S82" s="3">
        <f t="shared" si="42"/>
        <v>3</v>
      </c>
      <c r="T82" s="3"/>
      <c r="U82" s="3">
        <f t="shared" si="43"/>
        <v>0</v>
      </c>
      <c r="V82" s="3">
        <f t="shared" si="44"/>
        <v>0</v>
      </c>
      <c r="W82" s="3">
        <f t="shared" si="45"/>
        <v>1</v>
      </c>
      <c r="X82" s="3">
        <f t="shared" si="46"/>
        <v>1</v>
      </c>
      <c r="Y82" s="3">
        <f t="shared" si="47"/>
        <v>1.6</v>
      </c>
      <c r="Z82" s="3">
        <f t="shared" si="48"/>
        <v>1.6</v>
      </c>
      <c r="AA82" s="3"/>
      <c r="AB82" s="3">
        <f t="shared" si="49"/>
        <v>0</v>
      </c>
      <c r="AC82" s="3">
        <f t="shared" si="50"/>
        <v>0</v>
      </c>
      <c r="AD82" s="3">
        <f t="shared" si="51"/>
        <v>0</v>
      </c>
      <c r="AE82" s="3"/>
      <c r="AF82" s="3">
        <f t="shared" si="52"/>
        <v>3</v>
      </c>
      <c r="AG82" s="3">
        <f t="shared" si="53"/>
        <v>3.9000000000000004</v>
      </c>
      <c r="AH82" s="3"/>
      <c r="AI82" s="3">
        <f t="shared" si="54"/>
        <v>0</v>
      </c>
      <c r="AJ82" s="3"/>
      <c r="AK82" s="3">
        <f t="shared" si="55"/>
        <v>4</v>
      </c>
      <c r="AL82" s="3">
        <f t="shared" si="56"/>
        <v>1.6</v>
      </c>
      <c r="AM82" s="3">
        <f t="shared" si="57"/>
        <v>0</v>
      </c>
      <c r="AN82" s="3">
        <f t="shared" si="60"/>
        <v>2</v>
      </c>
      <c r="AO82" s="3">
        <f t="shared" si="61"/>
        <v>2</v>
      </c>
      <c r="AP82" s="3"/>
      <c r="AQ82" s="3">
        <f t="shared" si="62"/>
        <v>6</v>
      </c>
      <c r="AR82" s="3">
        <f t="shared" si="63"/>
        <v>6</v>
      </c>
      <c r="AS82" s="3"/>
      <c r="AT82" s="3"/>
      <c r="AU82" s="4"/>
    </row>
    <row r="83" spans="1:47" x14ac:dyDescent="0.25">
      <c r="A83" s="12" t="s">
        <v>128</v>
      </c>
      <c r="B83" s="3">
        <v>4.5</v>
      </c>
      <c r="C83" s="3">
        <v>1</v>
      </c>
      <c r="D83" s="3">
        <v>1.5</v>
      </c>
      <c r="E83" s="3"/>
      <c r="F83" s="3">
        <v>3</v>
      </c>
      <c r="G83" s="3"/>
      <c r="H83" s="3"/>
      <c r="I83" s="3">
        <v>1</v>
      </c>
      <c r="J83" s="2"/>
      <c r="K83" s="3">
        <f t="shared" si="58"/>
        <v>1.6</v>
      </c>
      <c r="L83" s="3">
        <f t="shared" si="59"/>
        <v>1</v>
      </c>
      <c r="M83" s="3"/>
      <c r="N83" s="3"/>
      <c r="O83" s="3"/>
      <c r="P83" s="3"/>
      <c r="Q83" s="3"/>
      <c r="R83" s="3">
        <f t="shared" si="41"/>
        <v>3.9000000000000004</v>
      </c>
      <c r="S83" s="3">
        <f t="shared" si="42"/>
        <v>3</v>
      </c>
      <c r="T83" s="3"/>
      <c r="U83" s="3">
        <f t="shared" si="43"/>
        <v>0</v>
      </c>
      <c r="V83" s="3">
        <f t="shared" si="44"/>
        <v>0</v>
      </c>
      <c r="W83" s="3">
        <f t="shared" si="45"/>
        <v>1</v>
      </c>
      <c r="X83" s="3">
        <f t="shared" si="46"/>
        <v>1</v>
      </c>
      <c r="Y83" s="3">
        <f t="shared" si="47"/>
        <v>1.6</v>
      </c>
      <c r="Z83" s="3">
        <f t="shared" si="48"/>
        <v>1.6</v>
      </c>
      <c r="AA83" s="3"/>
      <c r="AB83" s="3">
        <f t="shared" si="49"/>
        <v>0</v>
      </c>
      <c r="AC83" s="3">
        <f t="shared" si="50"/>
        <v>0</v>
      </c>
      <c r="AD83" s="3">
        <f t="shared" si="51"/>
        <v>0</v>
      </c>
      <c r="AE83" s="3"/>
      <c r="AF83" s="3">
        <f t="shared" si="52"/>
        <v>3</v>
      </c>
      <c r="AG83" s="3">
        <f t="shared" si="53"/>
        <v>3.9000000000000004</v>
      </c>
      <c r="AH83" s="3"/>
      <c r="AI83" s="3">
        <f t="shared" si="54"/>
        <v>0</v>
      </c>
      <c r="AJ83" s="3"/>
      <c r="AK83" s="3">
        <f t="shared" si="55"/>
        <v>4</v>
      </c>
      <c r="AL83" s="3">
        <f t="shared" si="56"/>
        <v>1.6</v>
      </c>
      <c r="AM83" s="3">
        <f t="shared" si="57"/>
        <v>0</v>
      </c>
      <c r="AN83" s="3">
        <f t="shared" si="60"/>
        <v>2</v>
      </c>
      <c r="AO83" s="3">
        <f t="shared" si="61"/>
        <v>2</v>
      </c>
      <c r="AP83" s="3"/>
      <c r="AQ83" s="3">
        <f t="shared" si="62"/>
        <v>6</v>
      </c>
      <c r="AR83" s="3">
        <f t="shared" si="63"/>
        <v>6</v>
      </c>
      <c r="AS83" s="3"/>
      <c r="AT83" s="3"/>
      <c r="AU83" s="4"/>
    </row>
    <row r="84" spans="1:47" x14ac:dyDescent="0.25">
      <c r="A84" s="12" t="s">
        <v>129</v>
      </c>
      <c r="B84" s="3">
        <v>22.3</v>
      </c>
      <c r="C84" s="3">
        <v>1</v>
      </c>
      <c r="D84" s="3"/>
      <c r="E84" s="3">
        <v>3.5</v>
      </c>
      <c r="F84" s="3"/>
      <c r="G84" s="3">
        <v>5</v>
      </c>
      <c r="H84" s="3">
        <v>13.8</v>
      </c>
      <c r="I84" s="3">
        <v>1</v>
      </c>
      <c r="J84" s="2"/>
      <c r="K84" s="3"/>
      <c r="L84" s="3"/>
      <c r="M84" s="3"/>
      <c r="N84" s="3"/>
      <c r="O84" s="3">
        <f t="shared" si="39"/>
        <v>4.8000000000000007</v>
      </c>
      <c r="P84" s="3">
        <f t="shared" si="40"/>
        <v>3</v>
      </c>
      <c r="Q84" s="3"/>
      <c r="R84" s="3">
        <f t="shared" si="41"/>
        <v>0</v>
      </c>
      <c r="S84" s="3">
        <f t="shared" si="42"/>
        <v>0</v>
      </c>
      <c r="T84" s="3"/>
      <c r="U84" s="3">
        <f t="shared" si="43"/>
        <v>5</v>
      </c>
      <c r="V84" s="3">
        <f t="shared" si="44"/>
        <v>13.8</v>
      </c>
      <c r="W84" s="3">
        <f t="shared" si="45"/>
        <v>1</v>
      </c>
      <c r="X84" s="3">
        <f t="shared" si="46"/>
        <v>0</v>
      </c>
      <c r="Y84" s="3">
        <f t="shared" si="47"/>
        <v>0</v>
      </c>
      <c r="Z84" s="3">
        <f t="shared" si="48"/>
        <v>0</v>
      </c>
      <c r="AA84" s="3"/>
      <c r="AB84" s="3">
        <f t="shared" si="49"/>
        <v>3</v>
      </c>
      <c r="AC84" s="3">
        <f t="shared" si="50"/>
        <v>4.8000000000000007</v>
      </c>
      <c r="AD84" s="3">
        <f t="shared" si="51"/>
        <v>4.8000000000000007</v>
      </c>
      <c r="AE84" s="3"/>
      <c r="AF84" s="3">
        <f t="shared" si="52"/>
        <v>0</v>
      </c>
      <c r="AG84" s="3">
        <f t="shared" si="53"/>
        <v>0</v>
      </c>
      <c r="AH84" s="3"/>
      <c r="AI84" s="3">
        <f t="shared" si="54"/>
        <v>5</v>
      </c>
      <c r="AJ84" s="3"/>
      <c r="AK84" s="3">
        <f t="shared" si="55"/>
        <v>3</v>
      </c>
      <c r="AL84" s="3">
        <f t="shared" si="56"/>
        <v>0</v>
      </c>
      <c r="AM84" s="3">
        <f t="shared" si="57"/>
        <v>13.8</v>
      </c>
      <c r="AN84" s="3"/>
      <c r="AO84" s="3"/>
      <c r="AP84" s="3">
        <f>2*(E84-0.5)</f>
        <v>6</v>
      </c>
      <c r="AQ84" s="3">
        <f t="shared" si="62"/>
        <v>0</v>
      </c>
      <c r="AR84" s="3">
        <f t="shared" si="63"/>
        <v>0</v>
      </c>
      <c r="AS84" s="3">
        <v>20</v>
      </c>
      <c r="AT84" s="3">
        <f>AS84</f>
        <v>20</v>
      </c>
      <c r="AU84" s="4"/>
    </row>
    <row r="85" spans="1:47" x14ac:dyDescent="0.25">
      <c r="A85" s="12" t="s">
        <v>130</v>
      </c>
      <c r="B85" s="3">
        <v>6.1</v>
      </c>
      <c r="C85" s="3">
        <v>1</v>
      </c>
      <c r="D85" s="3"/>
      <c r="E85" s="3">
        <v>1.1000000000000001</v>
      </c>
      <c r="F85" s="3"/>
      <c r="G85" s="3">
        <v>5</v>
      </c>
      <c r="H85" s="3"/>
      <c r="I85" s="3">
        <v>1</v>
      </c>
      <c r="J85" s="2"/>
      <c r="K85" s="3"/>
      <c r="L85" s="3"/>
      <c r="M85" s="3"/>
      <c r="N85" s="3"/>
      <c r="O85" s="3">
        <f t="shared" si="39"/>
        <v>0.96000000000000019</v>
      </c>
      <c r="P85" s="3">
        <f t="shared" si="40"/>
        <v>0.60000000000000009</v>
      </c>
      <c r="Q85" s="3"/>
      <c r="R85" s="3">
        <f t="shared" si="41"/>
        <v>0</v>
      </c>
      <c r="S85" s="3">
        <f t="shared" si="42"/>
        <v>0</v>
      </c>
      <c r="T85" s="3"/>
      <c r="U85" s="3">
        <f t="shared" si="43"/>
        <v>5</v>
      </c>
      <c r="V85" s="3">
        <f t="shared" si="44"/>
        <v>0</v>
      </c>
      <c r="W85" s="3">
        <f t="shared" si="45"/>
        <v>1</v>
      </c>
      <c r="X85" s="3">
        <f t="shared" si="46"/>
        <v>0</v>
      </c>
      <c r="Y85" s="3">
        <f t="shared" si="47"/>
        <v>0</v>
      </c>
      <c r="Z85" s="3">
        <f t="shared" si="48"/>
        <v>0</v>
      </c>
      <c r="AA85" s="3"/>
      <c r="AB85" s="3">
        <f t="shared" si="49"/>
        <v>0.60000000000000009</v>
      </c>
      <c r="AC85" s="3">
        <f t="shared" si="50"/>
        <v>0.96000000000000019</v>
      </c>
      <c r="AD85" s="3">
        <f t="shared" si="51"/>
        <v>0.96000000000000019</v>
      </c>
      <c r="AE85" s="3"/>
      <c r="AF85" s="3">
        <f t="shared" si="52"/>
        <v>0</v>
      </c>
      <c r="AG85" s="3">
        <f t="shared" si="53"/>
        <v>0</v>
      </c>
      <c r="AH85" s="3"/>
      <c r="AI85" s="3">
        <f t="shared" si="54"/>
        <v>5</v>
      </c>
      <c r="AJ85" s="3"/>
      <c r="AK85" s="3">
        <f t="shared" si="55"/>
        <v>0.60000000000000009</v>
      </c>
      <c r="AL85" s="3">
        <f t="shared" si="56"/>
        <v>0</v>
      </c>
      <c r="AM85" s="3">
        <f t="shared" si="57"/>
        <v>0</v>
      </c>
      <c r="AN85" s="3"/>
      <c r="AO85" s="3"/>
      <c r="AP85" s="3">
        <f>2*(E85-0.5)</f>
        <v>1.2000000000000002</v>
      </c>
      <c r="AQ85" s="3">
        <f t="shared" si="62"/>
        <v>0</v>
      </c>
      <c r="AR85" s="3">
        <f t="shared" si="63"/>
        <v>0</v>
      </c>
      <c r="AS85" s="3"/>
      <c r="AT85" s="3"/>
      <c r="AU85" s="4"/>
    </row>
    <row r="86" spans="1:47" x14ac:dyDescent="0.25">
      <c r="A86" s="12" t="s">
        <v>131</v>
      </c>
      <c r="B86" s="3">
        <v>6.1</v>
      </c>
      <c r="C86" s="3">
        <v>1</v>
      </c>
      <c r="D86" s="3"/>
      <c r="E86" s="3">
        <v>1.1000000000000001</v>
      </c>
      <c r="F86" s="3"/>
      <c r="G86" s="3">
        <v>5</v>
      </c>
      <c r="H86" s="3"/>
      <c r="I86" s="3">
        <v>1</v>
      </c>
      <c r="J86" s="2"/>
      <c r="K86" s="3"/>
      <c r="L86" s="3"/>
      <c r="M86" s="3"/>
      <c r="N86" s="3"/>
      <c r="O86" s="3">
        <f t="shared" si="39"/>
        <v>0.96000000000000019</v>
      </c>
      <c r="P86" s="3">
        <f t="shared" si="40"/>
        <v>0.60000000000000009</v>
      </c>
      <c r="Q86" s="3"/>
      <c r="R86" s="3">
        <f t="shared" si="41"/>
        <v>0</v>
      </c>
      <c r="S86" s="3">
        <f t="shared" si="42"/>
        <v>0</v>
      </c>
      <c r="T86" s="3"/>
      <c r="U86" s="3">
        <f t="shared" si="43"/>
        <v>5</v>
      </c>
      <c r="V86" s="3">
        <f t="shared" si="44"/>
        <v>0</v>
      </c>
      <c r="W86" s="3">
        <f t="shared" si="45"/>
        <v>1</v>
      </c>
      <c r="X86" s="3">
        <f t="shared" si="46"/>
        <v>0</v>
      </c>
      <c r="Y86" s="3">
        <f t="shared" si="47"/>
        <v>0</v>
      </c>
      <c r="Z86" s="3">
        <f t="shared" si="48"/>
        <v>0</v>
      </c>
      <c r="AA86" s="3"/>
      <c r="AB86" s="3">
        <f t="shared" si="49"/>
        <v>0.60000000000000009</v>
      </c>
      <c r="AC86" s="3">
        <f t="shared" si="50"/>
        <v>0.96000000000000019</v>
      </c>
      <c r="AD86" s="3">
        <f t="shared" si="51"/>
        <v>0.96000000000000019</v>
      </c>
      <c r="AE86" s="3"/>
      <c r="AF86" s="3">
        <f t="shared" si="52"/>
        <v>0</v>
      </c>
      <c r="AG86" s="3">
        <f t="shared" si="53"/>
        <v>0</v>
      </c>
      <c r="AH86" s="3"/>
      <c r="AI86" s="3">
        <f t="shared" si="54"/>
        <v>5</v>
      </c>
      <c r="AJ86" s="3"/>
      <c r="AK86" s="3">
        <f t="shared" si="55"/>
        <v>0.60000000000000009</v>
      </c>
      <c r="AL86" s="3">
        <f t="shared" si="56"/>
        <v>0</v>
      </c>
      <c r="AM86" s="3">
        <f t="shared" si="57"/>
        <v>0</v>
      </c>
      <c r="AN86" s="3"/>
      <c r="AO86" s="3"/>
      <c r="AP86" s="3">
        <f>2*(E86-0.5)</f>
        <v>1.2000000000000002</v>
      </c>
      <c r="AQ86" s="3">
        <f t="shared" si="62"/>
        <v>0</v>
      </c>
      <c r="AR86" s="3">
        <f t="shared" si="63"/>
        <v>0</v>
      </c>
      <c r="AS86" s="3"/>
      <c r="AT86" s="3"/>
      <c r="AU86" s="4"/>
    </row>
    <row r="87" spans="1:47" x14ac:dyDescent="0.25">
      <c r="A87" s="12" t="s">
        <v>132</v>
      </c>
      <c r="B87" s="3">
        <v>11.1</v>
      </c>
      <c r="C87" s="3">
        <v>1</v>
      </c>
      <c r="D87" s="3">
        <v>2.5</v>
      </c>
      <c r="E87" s="3"/>
      <c r="F87" s="3"/>
      <c r="G87" s="3">
        <v>8.6</v>
      </c>
      <c r="H87" s="3"/>
      <c r="I87" s="3">
        <v>1</v>
      </c>
      <c r="J87" s="2"/>
      <c r="K87" s="3">
        <f t="shared" si="58"/>
        <v>3.2</v>
      </c>
      <c r="L87" s="3">
        <f t="shared" si="59"/>
        <v>2</v>
      </c>
      <c r="M87" s="3"/>
      <c r="N87" s="3"/>
      <c r="O87" s="3"/>
      <c r="P87" s="3"/>
      <c r="Q87" s="3"/>
      <c r="R87" s="3">
        <f t="shared" si="41"/>
        <v>0</v>
      </c>
      <c r="S87" s="3">
        <f t="shared" si="42"/>
        <v>0</v>
      </c>
      <c r="T87" s="3"/>
      <c r="U87" s="3">
        <f t="shared" si="43"/>
        <v>8.6</v>
      </c>
      <c r="V87" s="3">
        <f t="shared" si="44"/>
        <v>0</v>
      </c>
      <c r="W87" s="3">
        <f t="shared" si="45"/>
        <v>1</v>
      </c>
      <c r="X87" s="3">
        <f t="shared" si="46"/>
        <v>2</v>
      </c>
      <c r="Y87" s="3">
        <f t="shared" si="47"/>
        <v>3.2</v>
      </c>
      <c r="Z87" s="3">
        <f t="shared" si="48"/>
        <v>3.2</v>
      </c>
      <c r="AA87" s="3"/>
      <c r="AB87" s="3">
        <f t="shared" si="49"/>
        <v>0</v>
      </c>
      <c r="AC87" s="3">
        <f t="shared" si="50"/>
        <v>0</v>
      </c>
      <c r="AD87" s="3">
        <f t="shared" si="51"/>
        <v>0</v>
      </c>
      <c r="AE87" s="3"/>
      <c r="AF87" s="3">
        <f t="shared" si="52"/>
        <v>0</v>
      </c>
      <c r="AG87" s="3">
        <f t="shared" si="53"/>
        <v>0</v>
      </c>
      <c r="AH87" s="3"/>
      <c r="AI87" s="3">
        <f t="shared" si="54"/>
        <v>8.6</v>
      </c>
      <c r="AJ87" s="3"/>
      <c r="AK87" s="3">
        <f t="shared" si="55"/>
        <v>2</v>
      </c>
      <c r="AL87" s="3">
        <f t="shared" si="56"/>
        <v>3.2</v>
      </c>
      <c r="AM87" s="3">
        <f t="shared" si="57"/>
        <v>0</v>
      </c>
      <c r="AN87" s="3">
        <f t="shared" si="60"/>
        <v>4</v>
      </c>
      <c r="AO87" s="3">
        <f t="shared" si="61"/>
        <v>4</v>
      </c>
      <c r="AP87" s="3"/>
      <c r="AQ87" s="3">
        <f t="shared" si="62"/>
        <v>0</v>
      </c>
      <c r="AR87" s="3">
        <f t="shared" si="63"/>
        <v>0</v>
      </c>
      <c r="AS87" s="3"/>
      <c r="AT87" s="3"/>
      <c r="AU87" s="4"/>
    </row>
    <row r="88" spans="1:47" x14ac:dyDescent="0.25">
      <c r="A88" s="12" t="s">
        <v>133</v>
      </c>
      <c r="B88" s="3">
        <v>6.1</v>
      </c>
      <c r="C88" s="3">
        <v>1</v>
      </c>
      <c r="D88" s="3"/>
      <c r="E88" s="3">
        <v>3.1</v>
      </c>
      <c r="F88" s="3"/>
      <c r="G88" s="3">
        <v>3</v>
      </c>
      <c r="H88" s="3"/>
      <c r="I88" s="3">
        <v>1</v>
      </c>
      <c r="J88" s="2"/>
      <c r="K88" s="3"/>
      <c r="L88" s="3"/>
      <c r="M88" s="3"/>
      <c r="N88" s="3"/>
      <c r="O88" s="3">
        <f t="shared" si="39"/>
        <v>4.16</v>
      </c>
      <c r="P88" s="3">
        <f t="shared" si="40"/>
        <v>2.6</v>
      </c>
      <c r="Q88" s="3"/>
      <c r="R88" s="3">
        <f t="shared" si="41"/>
        <v>0</v>
      </c>
      <c r="S88" s="3">
        <f t="shared" si="42"/>
        <v>0</v>
      </c>
      <c r="T88" s="3"/>
      <c r="U88" s="3">
        <f t="shared" si="43"/>
        <v>3</v>
      </c>
      <c r="V88" s="3">
        <f t="shared" si="44"/>
        <v>0</v>
      </c>
      <c r="W88" s="3">
        <f t="shared" si="45"/>
        <v>1</v>
      </c>
      <c r="X88" s="3">
        <f t="shared" si="46"/>
        <v>0</v>
      </c>
      <c r="Y88" s="3">
        <f t="shared" si="47"/>
        <v>0</v>
      </c>
      <c r="Z88" s="3">
        <f t="shared" si="48"/>
        <v>0</v>
      </c>
      <c r="AA88" s="3"/>
      <c r="AB88" s="3">
        <f t="shared" si="49"/>
        <v>2.6</v>
      </c>
      <c r="AC88" s="3">
        <f t="shared" si="50"/>
        <v>4.16</v>
      </c>
      <c r="AD88" s="3">
        <f t="shared" si="51"/>
        <v>4.16</v>
      </c>
      <c r="AE88" s="3"/>
      <c r="AF88" s="3">
        <f t="shared" si="52"/>
        <v>0</v>
      </c>
      <c r="AG88" s="3">
        <f t="shared" si="53"/>
        <v>0</v>
      </c>
      <c r="AH88" s="3"/>
      <c r="AI88" s="3">
        <f t="shared" si="54"/>
        <v>3</v>
      </c>
      <c r="AJ88" s="3"/>
      <c r="AK88" s="3">
        <f t="shared" si="55"/>
        <v>2.6</v>
      </c>
      <c r="AL88" s="3">
        <f t="shared" si="56"/>
        <v>0</v>
      </c>
      <c r="AM88" s="3">
        <f t="shared" si="57"/>
        <v>0</v>
      </c>
      <c r="AN88" s="3"/>
      <c r="AO88" s="3"/>
      <c r="AP88" s="3">
        <f>2*(E88-0.5)</f>
        <v>5.2</v>
      </c>
      <c r="AQ88" s="3">
        <f t="shared" si="62"/>
        <v>0</v>
      </c>
      <c r="AR88" s="3">
        <f t="shared" si="63"/>
        <v>0</v>
      </c>
      <c r="AS88" s="3">
        <v>118</v>
      </c>
      <c r="AT88" s="3">
        <f>AS88</f>
        <v>118</v>
      </c>
      <c r="AU88" s="4"/>
    </row>
    <row r="89" spans="1:47" x14ac:dyDescent="0.25">
      <c r="A89" s="12" t="s">
        <v>134</v>
      </c>
      <c r="B89" s="3">
        <v>6.1</v>
      </c>
      <c r="C89" s="3">
        <v>1</v>
      </c>
      <c r="D89" s="3"/>
      <c r="E89" s="3">
        <v>3.1</v>
      </c>
      <c r="F89" s="3"/>
      <c r="G89" s="3">
        <v>3</v>
      </c>
      <c r="H89" s="3"/>
      <c r="I89" s="3">
        <v>1</v>
      </c>
      <c r="J89" s="2"/>
      <c r="K89" s="3"/>
      <c r="L89" s="3"/>
      <c r="M89" s="3"/>
      <c r="N89" s="3"/>
      <c r="O89" s="3">
        <f t="shared" si="39"/>
        <v>4.16</v>
      </c>
      <c r="P89" s="3">
        <f t="shared" si="40"/>
        <v>2.6</v>
      </c>
      <c r="Q89" s="3"/>
      <c r="R89" s="3">
        <f t="shared" si="41"/>
        <v>0</v>
      </c>
      <c r="S89" s="3">
        <f t="shared" si="42"/>
        <v>0</v>
      </c>
      <c r="T89" s="3"/>
      <c r="U89" s="3">
        <f t="shared" si="43"/>
        <v>3</v>
      </c>
      <c r="V89" s="3">
        <f t="shared" si="44"/>
        <v>0</v>
      </c>
      <c r="W89" s="3">
        <f t="shared" si="45"/>
        <v>1</v>
      </c>
      <c r="X89" s="3">
        <f t="shared" si="46"/>
        <v>0</v>
      </c>
      <c r="Y89" s="3">
        <f t="shared" si="47"/>
        <v>0</v>
      </c>
      <c r="Z89" s="3">
        <f t="shared" si="48"/>
        <v>0</v>
      </c>
      <c r="AA89" s="3"/>
      <c r="AB89" s="3">
        <f t="shared" si="49"/>
        <v>2.6</v>
      </c>
      <c r="AC89" s="3">
        <f t="shared" si="50"/>
        <v>4.16</v>
      </c>
      <c r="AD89" s="3">
        <f t="shared" si="51"/>
        <v>4.16</v>
      </c>
      <c r="AE89" s="3"/>
      <c r="AF89" s="3">
        <f t="shared" si="52"/>
        <v>0</v>
      </c>
      <c r="AG89" s="3">
        <f t="shared" si="53"/>
        <v>0</v>
      </c>
      <c r="AH89" s="3"/>
      <c r="AI89" s="3">
        <f t="shared" si="54"/>
        <v>3</v>
      </c>
      <c r="AJ89" s="3"/>
      <c r="AK89" s="3">
        <f t="shared" si="55"/>
        <v>2.6</v>
      </c>
      <c r="AL89" s="3">
        <f t="shared" si="56"/>
        <v>0</v>
      </c>
      <c r="AM89" s="3">
        <f t="shared" si="57"/>
        <v>0</v>
      </c>
      <c r="AN89" s="3"/>
      <c r="AO89" s="3"/>
      <c r="AP89" s="3">
        <f>2*(E89-0.5)</f>
        <v>5.2</v>
      </c>
      <c r="AQ89" s="3">
        <f t="shared" si="62"/>
        <v>0</v>
      </c>
      <c r="AR89" s="3">
        <f t="shared" si="63"/>
        <v>0</v>
      </c>
      <c r="AS89" s="3"/>
      <c r="AT89" s="3"/>
      <c r="AU89" s="4"/>
    </row>
    <row r="90" spans="1:47" x14ac:dyDescent="0.25">
      <c r="A90" s="12" t="s">
        <v>135</v>
      </c>
      <c r="B90" s="3">
        <v>13.8</v>
      </c>
      <c r="C90" s="3">
        <v>1</v>
      </c>
      <c r="D90" s="3"/>
      <c r="E90" s="3">
        <v>10.8</v>
      </c>
      <c r="F90" s="3"/>
      <c r="G90" s="3">
        <v>3</v>
      </c>
      <c r="H90" s="3"/>
      <c r="I90" s="3">
        <v>1</v>
      </c>
      <c r="J90" s="2"/>
      <c r="K90" s="3"/>
      <c r="L90" s="3"/>
      <c r="M90" s="3"/>
      <c r="N90" s="3"/>
      <c r="O90" s="3">
        <f t="shared" si="39"/>
        <v>16.48</v>
      </c>
      <c r="P90" s="3">
        <f t="shared" si="40"/>
        <v>10.3</v>
      </c>
      <c r="Q90" s="3"/>
      <c r="R90" s="3">
        <f t="shared" si="41"/>
        <v>0</v>
      </c>
      <c r="S90" s="3">
        <f t="shared" si="42"/>
        <v>0</v>
      </c>
      <c r="T90" s="3"/>
      <c r="U90" s="3">
        <f t="shared" si="43"/>
        <v>3</v>
      </c>
      <c r="V90" s="3">
        <f t="shared" si="44"/>
        <v>0</v>
      </c>
      <c r="W90" s="3">
        <f t="shared" si="45"/>
        <v>1</v>
      </c>
      <c r="X90" s="3">
        <f t="shared" si="46"/>
        <v>0</v>
      </c>
      <c r="Y90" s="3">
        <f t="shared" si="47"/>
        <v>0</v>
      </c>
      <c r="Z90" s="3">
        <f t="shared" si="48"/>
        <v>0</v>
      </c>
      <c r="AA90" s="3"/>
      <c r="AB90" s="3">
        <f t="shared" si="49"/>
        <v>10.3</v>
      </c>
      <c r="AC90" s="3">
        <f t="shared" si="50"/>
        <v>16.48</v>
      </c>
      <c r="AD90" s="3">
        <f t="shared" si="51"/>
        <v>16.48</v>
      </c>
      <c r="AE90" s="3"/>
      <c r="AF90" s="3">
        <f t="shared" si="52"/>
        <v>0</v>
      </c>
      <c r="AG90" s="3">
        <f t="shared" si="53"/>
        <v>0</v>
      </c>
      <c r="AH90" s="3"/>
      <c r="AI90" s="3">
        <f t="shared" si="54"/>
        <v>3</v>
      </c>
      <c r="AJ90" s="3"/>
      <c r="AK90" s="3">
        <f t="shared" si="55"/>
        <v>10.3</v>
      </c>
      <c r="AL90" s="3">
        <f t="shared" si="56"/>
        <v>0</v>
      </c>
      <c r="AM90" s="3">
        <f t="shared" si="57"/>
        <v>0</v>
      </c>
      <c r="AN90" s="3"/>
      <c r="AO90" s="3"/>
      <c r="AP90" s="3">
        <f>2*(E90-0.5)</f>
        <v>20.6</v>
      </c>
      <c r="AQ90" s="3">
        <f t="shared" si="62"/>
        <v>0</v>
      </c>
      <c r="AR90" s="3">
        <f t="shared" si="63"/>
        <v>0</v>
      </c>
      <c r="AS90" s="3"/>
      <c r="AT90" s="3"/>
      <c r="AU90" s="4"/>
    </row>
    <row r="91" spans="1:47" x14ac:dyDescent="0.25">
      <c r="A91" s="12" t="s">
        <v>136</v>
      </c>
      <c r="B91" s="3">
        <v>13.8</v>
      </c>
      <c r="C91" s="3">
        <v>1</v>
      </c>
      <c r="D91" s="3"/>
      <c r="E91" s="3">
        <v>10.8</v>
      </c>
      <c r="F91" s="3"/>
      <c r="G91" s="3">
        <v>3</v>
      </c>
      <c r="H91" s="3"/>
      <c r="I91" s="3">
        <v>1</v>
      </c>
      <c r="J91" s="2"/>
      <c r="K91" s="3"/>
      <c r="L91" s="3"/>
      <c r="M91" s="3"/>
      <c r="N91" s="3"/>
      <c r="O91" s="3">
        <f t="shared" si="39"/>
        <v>16.48</v>
      </c>
      <c r="P91" s="3">
        <f t="shared" si="40"/>
        <v>10.3</v>
      </c>
      <c r="Q91" s="3"/>
      <c r="R91" s="3">
        <f t="shared" si="41"/>
        <v>0</v>
      </c>
      <c r="S91" s="3">
        <f t="shared" si="42"/>
        <v>0</v>
      </c>
      <c r="T91" s="3"/>
      <c r="U91" s="3">
        <f t="shared" si="43"/>
        <v>3</v>
      </c>
      <c r="V91" s="3">
        <f t="shared" si="44"/>
        <v>0</v>
      </c>
      <c r="W91" s="3">
        <f t="shared" si="45"/>
        <v>1</v>
      </c>
      <c r="X91" s="3">
        <f t="shared" si="46"/>
        <v>0</v>
      </c>
      <c r="Y91" s="3">
        <f t="shared" si="47"/>
        <v>0</v>
      </c>
      <c r="Z91" s="3">
        <f t="shared" si="48"/>
        <v>0</v>
      </c>
      <c r="AA91" s="3"/>
      <c r="AB91" s="3">
        <f t="shared" si="49"/>
        <v>10.3</v>
      </c>
      <c r="AC91" s="3">
        <f t="shared" si="50"/>
        <v>16.48</v>
      </c>
      <c r="AD91" s="3">
        <f t="shared" si="51"/>
        <v>16.48</v>
      </c>
      <c r="AE91" s="3"/>
      <c r="AF91" s="3">
        <f t="shared" si="52"/>
        <v>0</v>
      </c>
      <c r="AG91" s="3">
        <f t="shared" si="53"/>
        <v>0</v>
      </c>
      <c r="AH91" s="3"/>
      <c r="AI91" s="3">
        <f t="shared" si="54"/>
        <v>3</v>
      </c>
      <c r="AJ91" s="3"/>
      <c r="AK91" s="3">
        <f t="shared" si="55"/>
        <v>10.3</v>
      </c>
      <c r="AL91" s="3">
        <f t="shared" si="56"/>
        <v>0</v>
      </c>
      <c r="AM91" s="3">
        <f t="shared" si="57"/>
        <v>0</v>
      </c>
      <c r="AN91" s="3"/>
      <c r="AO91" s="3"/>
      <c r="AP91" s="3">
        <f>2*(E91-0.5)</f>
        <v>20.6</v>
      </c>
      <c r="AQ91" s="3">
        <f t="shared" si="62"/>
        <v>0</v>
      </c>
      <c r="AR91" s="3">
        <f t="shared" si="63"/>
        <v>0</v>
      </c>
      <c r="AS91" s="3"/>
      <c r="AT91" s="3"/>
      <c r="AU91" s="4"/>
    </row>
    <row r="92" spans="1:47" x14ac:dyDescent="0.25">
      <c r="A92" s="12" t="s">
        <v>137</v>
      </c>
      <c r="B92" s="3">
        <v>6.1</v>
      </c>
      <c r="C92" s="3">
        <v>1</v>
      </c>
      <c r="D92" s="3"/>
      <c r="E92" s="3">
        <v>3.1</v>
      </c>
      <c r="F92" s="3"/>
      <c r="G92" s="3">
        <v>3</v>
      </c>
      <c r="H92" s="3"/>
      <c r="I92" s="3">
        <v>1</v>
      </c>
      <c r="J92" s="2"/>
      <c r="K92" s="3"/>
      <c r="L92" s="3"/>
      <c r="M92" s="3"/>
      <c r="N92" s="3"/>
      <c r="O92" s="3">
        <f t="shared" si="39"/>
        <v>4.16</v>
      </c>
      <c r="P92" s="3">
        <f t="shared" si="40"/>
        <v>2.6</v>
      </c>
      <c r="Q92" s="3"/>
      <c r="R92" s="3">
        <f t="shared" si="41"/>
        <v>0</v>
      </c>
      <c r="S92" s="3">
        <f t="shared" si="42"/>
        <v>0</v>
      </c>
      <c r="T92" s="3"/>
      <c r="U92" s="3">
        <f t="shared" si="43"/>
        <v>3</v>
      </c>
      <c r="V92" s="3">
        <f t="shared" si="44"/>
        <v>0</v>
      </c>
      <c r="W92" s="3">
        <f t="shared" si="45"/>
        <v>1</v>
      </c>
      <c r="X92" s="3">
        <f t="shared" si="46"/>
        <v>0</v>
      </c>
      <c r="Y92" s="3">
        <f t="shared" si="47"/>
        <v>0</v>
      </c>
      <c r="Z92" s="3">
        <f t="shared" si="48"/>
        <v>0</v>
      </c>
      <c r="AA92" s="3"/>
      <c r="AB92" s="3">
        <f t="shared" si="49"/>
        <v>2.6</v>
      </c>
      <c r="AC92" s="3">
        <f t="shared" si="50"/>
        <v>4.16</v>
      </c>
      <c r="AD92" s="3">
        <f t="shared" si="51"/>
        <v>4.16</v>
      </c>
      <c r="AE92" s="3"/>
      <c r="AF92" s="3">
        <f t="shared" si="52"/>
        <v>0</v>
      </c>
      <c r="AG92" s="3">
        <f t="shared" si="53"/>
        <v>0</v>
      </c>
      <c r="AH92" s="3"/>
      <c r="AI92" s="3">
        <f t="shared" si="54"/>
        <v>3</v>
      </c>
      <c r="AJ92" s="3"/>
      <c r="AK92" s="3">
        <f t="shared" si="55"/>
        <v>2.6</v>
      </c>
      <c r="AL92" s="3">
        <f t="shared" si="56"/>
        <v>0</v>
      </c>
      <c r="AM92" s="3">
        <f t="shared" si="57"/>
        <v>0</v>
      </c>
      <c r="AN92" s="3"/>
      <c r="AO92" s="3"/>
      <c r="AP92" s="3">
        <f>2*(E92-0.5)</f>
        <v>5.2</v>
      </c>
      <c r="AQ92" s="3">
        <f t="shared" si="62"/>
        <v>0</v>
      </c>
      <c r="AR92" s="3">
        <f t="shared" si="63"/>
        <v>0</v>
      </c>
      <c r="AS92" s="3"/>
      <c r="AT92" s="3"/>
      <c r="AU92" s="4"/>
    </row>
    <row r="93" spans="1:47" x14ac:dyDescent="0.25">
      <c r="A93" s="12" t="s">
        <v>138</v>
      </c>
      <c r="B93" s="3">
        <v>13.8</v>
      </c>
      <c r="C93" s="3">
        <v>1</v>
      </c>
      <c r="D93" s="3">
        <v>8.8000000000000007</v>
      </c>
      <c r="E93" s="3"/>
      <c r="F93" s="3">
        <v>5</v>
      </c>
      <c r="G93" s="3"/>
      <c r="H93" s="3"/>
      <c r="I93" s="3">
        <v>1</v>
      </c>
      <c r="J93" s="2"/>
      <c r="K93" s="3">
        <f t="shared" si="58"/>
        <v>13.280000000000001</v>
      </c>
      <c r="L93" s="3">
        <f t="shared" si="59"/>
        <v>8.3000000000000007</v>
      </c>
      <c r="M93" s="3"/>
      <c r="N93" s="3"/>
      <c r="O93" s="3"/>
      <c r="P93" s="3"/>
      <c r="Q93" s="3"/>
      <c r="R93" s="3">
        <f t="shared" si="41"/>
        <v>6.5</v>
      </c>
      <c r="S93" s="3">
        <f t="shared" si="42"/>
        <v>5</v>
      </c>
      <c r="T93" s="3"/>
      <c r="U93" s="3">
        <f t="shared" si="43"/>
        <v>0</v>
      </c>
      <c r="V93" s="3">
        <f t="shared" si="44"/>
        <v>0</v>
      </c>
      <c r="W93" s="3">
        <f t="shared" si="45"/>
        <v>1</v>
      </c>
      <c r="X93" s="3">
        <f t="shared" si="46"/>
        <v>8.3000000000000007</v>
      </c>
      <c r="Y93" s="3">
        <f t="shared" si="47"/>
        <v>13.280000000000001</v>
      </c>
      <c r="Z93" s="3">
        <f t="shared" si="48"/>
        <v>13.280000000000001</v>
      </c>
      <c r="AA93" s="3"/>
      <c r="AB93" s="3">
        <f t="shared" si="49"/>
        <v>0</v>
      </c>
      <c r="AC93" s="3">
        <f t="shared" si="50"/>
        <v>0</v>
      </c>
      <c r="AD93" s="3">
        <f t="shared" si="51"/>
        <v>0</v>
      </c>
      <c r="AE93" s="3"/>
      <c r="AF93" s="3">
        <f t="shared" si="52"/>
        <v>5</v>
      </c>
      <c r="AG93" s="3">
        <f t="shared" si="53"/>
        <v>6.5</v>
      </c>
      <c r="AH93" s="3"/>
      <c r="AI93" s="3">
        <f t="shared" si="54"/>
        <v>0</v>
      </c>
      <c r="AJ93" s="3"/>
      <c r="AK93" s="3">
        <f t="shared" si="55"/>
        <v>13.3</v>
      </c>
      <c r="AL93" s="3">
        <f t="shared" si="56"/>
        <v>13.280000000000001</v>
      </c>
      <c r="AM93" s="3">
        <f t="shared" si="57"/>
        <v>0</v>
      </c>
      <c r="AN93" s="3">
        <f t="shared" si="60"/>
        <v>16.600000000000001</v>
      </c>
      <c r="AO93" s="3">
        <f t="shared" si="61"/>
        <v>16.600000000000001</v>
      </c>
      <c r="AP93" s="3"/>
      <c r="AQ93" s="3">
        <f t="shared" si="62"/>
        <v>10</v>
      </c>
      <c r="AR93" s="3">
        <f t="shared" si="63"/>
        <v>10</v>
      </c>
      <c r="AS93" s="3"/>
      <c r="AT93" s="3"/>
      <c r="AU93" s="4"/>
    </row>
    <row r="94" spans="1:47" x14ac:dyDescent="0.25">
      <c r="A94" s="12" t="s">
        <v>139</v>
      </c>
      <c r="B94" s="3">
        <v>6.2</v>
      </c>
      <c r="C94" s="3">
        <v>1</v>
      </c>
      <c r="D94" s="3">
        <v>1.2</v>
      </c>
      <c r="E94" s="3"/>
      <c r="F94" s="3">
        <v>5</v>
      </c>
      <c r="G94" s="3"/>
      <c r="H94" s="3"/>
      <c r="I94" s="3">
        <v>1</v>
      </c>
      <c r="J94" s="2"/>
      <c r="K94" s="3">
        <f t="shared" si="58"/>
        <v>1.1199999999999999</v>
      </c>
      <c r="L94" s="3">
        <f t="shared" si="59"/>
        <v>0.7</v>
      </c>
      <c r="M94" s="3"/>
      <c r="N94" s="3"/>
      <c r="O94" s="3"/>
      <c r="P94" s="3"/>
      <c r="Q94" s="3"/>
      <c r="R94" s="3">
        <f t="shared" si="41"/>
        <v>6.5</v>
      </c>
      <c r="S94" s="3">
        <f t="shared" si="42"/>
        <v>5</v>
      </c>
      <c r="T94" s="3"/>
      <c r="U94" s="3">
        <f t="shared" si="43"/>
        <v>0</v>
      </c>
      <c r="V94" s="3">
        <f t="shared" si="44"/>
        <v>0</v>
      </c>
      <c r="W94" s="3">
        <f t="shared" si="45"/>
        <v>1</v>
      </c>
      <c r="X94" s="3">
        <f t="shared" si="46"/>
        <v>0.7</v>
      </c>
      <c r="Y94" s="3">
        <f t="shared" si="47"/>
        <v>1.1199999999999999</v>
      </c>
      <c r="Z94" s="3">
        <f t="shared" si="48"/>
        <v>1.1199999999999999</v>
      </c>
      <c r="AA94" s="3"/>
      <c r="AB94" s="3">
        <f t="shared" si="49"/>
        <v>0</v>
      </c>
      <c r="AC94" s="3">
        <f t="shared" si="50"/>
        <v>0</v>
      </c>
      <c r="AD94" s="3">
        <f t="shared" si="51"/>
        <v>0</v>
      </c>
      <c r="AE94" s="3"/>
      <c r="AF94" s="3">
        <f t="shared" si="52"/>
        <v>5</v>
      </c>
      <c r="AG94" s="3">
        <f t="shared" si="53"/>
        <v>6.5</v>
      </c>
      <c r="AH94" s="3"/>
      <c r="AI94" s="3">
        <f t="shared" si="54"/>
        <v>0</v>
      </c>
      <c r="AJ94" s="3"/>
      <c r="AK94" s="3">
        <f t="shared" si="55"/>
        <v>5.7</v>
      </c>
      <c r="AL94" s="3">
        <f t="shared" si="56"/>
        <v>1.1199999999999999</v>
      </c>
      <c r="AM94" s="3">
        <f t="shared" si="57"/>
        <v>0</v>
      </c>
      <c r="AN94" s="3">
        <f t="shared" si="60"/>
        <v>1.4</v>
      </c>
      <c r="AO94" s="3">
        <f t="shared" si="61"/>
        <v>1.4</v>
      </c>
      <c r="AP94" s="3"/>
      <c r="AQ94" s="3">
        <f t="shared" si="62"/>
        <v>10</v>
      </c>
      <c r="AR94" s="3">
        <f t="shared" si="63"/>
        <v>10</v>
      </c>
      <c r="AS94" s="3"/>
      <c r="AT94" s="3"/>
      <c r="AU94" s="4"/>
    </row>
    <row r="95" spans="1:47" x14ac:dyDescent="0.25">
      <c r="A95" s="12" t="s">
        <v>140</v>
      </c>
      <c r="B95" s="3">
        <v>13.8</v>
      </c>
      <c r="C95" s="3">
        <v>1</v>
      </c>
      <c r="D95" s="3">
        <v>8.8000000000000007</v>
      </c>
      <c r="E95" s="3"/>
      <c r="F95" s="3">
        <v>5</v>
      </c>
      <c r="G95" s="3"/>
      <c r="H95" s="3"/>
      <c r="I95" s="3">
        <v>1</v>
      </c>
      <c r="J95" s="2"/>
      <c r="K95" s="3">
        <f t="shared" si="58"/>
        <v>13.280000000000001</v>
      </c>
      <c r="L95" s="3">
        <f t="shared" si="59"/>
        <v>8.3000000000000007</v>
      </c>
      <c r="M95" s="3"/>
      <c r="N95" s="3"/>
      <c r="O95" s="3"/>
      <c r="P95" s="3"/>
      <c r="Q95" s="3"/>
      <c r="R95" s="3">
        <f t="shared" si="41"/>
        <v>6.5</v>
      </c>
      <c r="S95" s="3">
        <f t="shared" si="42"/>
        <v>5</v>
      </c>
      <c r="T95" s="3"/>
      <c r="U95" s="3">
        <f t="shared" si="43"/>
        <v>0</v>
      </c>
      <c r="V95" s="3">
        <f t="shared" si="44"/>
        <v>0</v>
      </c>
      <c r="W95" s="3">
        <f t="shared" si="45"/>
        <v>1</v>
      </c>
      <c r="X95" s="3">
        <f t="shared" si="46"/>
        <v>8.3000000000000007</v>
      </c>
      <c r="Y95" s="3">
        <f t="shared" si="47"/>
        <v>13.280000000000001</v>
      </c>
      <c r="Z95" s="3">
        <f t="shared" si="48"/>
        <v>13.280000000000001</v>
      </c>
      <c r="AA95" s="3"/>
      <c r="AB95" s="3">
        <f t="shared" si="49"/>
        <v>0</v>
      </c>
      <c r="AC95" s="3">
        <f t="shared" si="50"/>
        <v>0</v>
      </c>
      <c r="AD95" s="3">
        <f t="shared" si="51"/>
        <v>0</v>
      </c>
      <c r="AE95" s="3"/>
      <c r="AF95" s="3">
        <f t="shared" si="52"/>
        <v>5</v>
      </c>
      <c r="AG95" s="3">
        <f t="shared" si="53"/>
        <v>6.5</v>
      </c>
      <c r="AH95" s="3"/>
      <c r="AI95" s="3">
        <f t="shared" si="54"/>
        <v>0</v>
      </c>
      <c r="AJ95" s="3"/>
      <c r="AK95" s="3">
        <f t="shared" si="55"/>
        <v>13.3</v>
      </c>
      <c r="AL95" s="3">
        <f t="shared" si="56"/>
        <v>13.280000000000001</v>
      </c>
      <c r="AM95" s="3">
        <f t="shared" si="57"/>
        <v>0</v>
      </c>
      <c r="AN95" s="3">
        <f t="shared" si="60"/>
        <v>16.600000000000001</v>
      </c>
      <c r="AO95" s="3">
        <f t="shared" si="61"/>
        <v>16.600000000000001</v>
      </c>
      <c r="AP95" s="3"/>
      <c r="AQ95" s="3">
        <f t="shared" si="62"/>
        <v>10</v>
      </c>
      <c r="AR95" s="3">
        <f t="shared" si="63"/>
        <v>10</v>
      </c>
      <c r="AS95" s="3"/>
      <c r="AT95" s="3"/>
      <c r="AU95" s="4"/>
    </row>
    <row r="96" spans="1:47" x14ac:dyDescent="0.25">
      <c r="A96" s="12" t="s">
        <v>141</v>
      </c>
      <c r="B96" s="3">
        <v>6.2</v>
      </c>
      <c r="C96" s="3">
        <v>1</v>
      </c>
      <c r="D96" s="3">
        <v>1.2</v>
      </c>
      <c r="E96" s="3"/>
      <c r="F96" s="3">
        <v>5</v>
      </c>
      <c r="G96" s="3"/>
      <c r="H96" s="3"/>
      <c r="I96" s="3">
        <v>1</v>
      </c>
      <c r="J96" s="2"/>
      <c r="K96" s="3">
        <f t="shared" si="58"/>
        <v>1.1199999999999999</v>
      </c>
      <c r="L96" s="3">
        <f t="shared" si="59"/>
        <v>0.7</v>
      </c>
      <c r="M96" s="3"/>
      <c r="N96" s="3"/>
      <c r="O96" s="3"/>
      <c r="P96" s="3"/>
      <c r="Q96" s="3"/>
      <c r="R96" s="3">
        <f t="shared" si="41"/>
        <v>6.5</v>
      </c>
      <c r="S96" s="3">
        <f t="shared" si="42"/>
        <v>5</v>
      </c>
      <c r="T96" s="3"/>
      <c r="U96" s="3">
        <f t="shared" si="43"/>
        <v>0</v>
      </c>
      <c r="V96" s="3">
        <f t="shared" si="44"/>
        <v>0</v>
      </c>
      <c r="W96" s="3">
        <f t="shared" si="45"/>
        <v>1</v>
      </c>
      <c r="X96" s="3">
        <f t="shared" si="46"/>
        <v>0.7</v>
      </c>
      <c r="Y96" s="3">
        <f t="shared" si="47"/>
        <v>1.1199999999999999</v>
      </c>
      <c r="Z96" s="3">
        <f t="shared" si="48"/>
        <v>1.1199999999999999</v>
      </c>
      <c r="AA96" s="3"/>
      <c r="AB96" s="3">
        <f t="shared" si="49"/>
        <v>0</v>
      </c>
      <c r="AC96" s="3">
        <f t="shared" si="50"/>
        <v>0</v>
      </c>
      <c r="AD96" s="3">
        <f t="shared" si="51"/>
        <v>0</v>
      </c>
      <c r="AE96" s="3"/>
      <c r="AF96" s="3">
        <f t="shared" si="52"/>
        <v>5</v>
      </c>
      <c r="AG96" s="3">
        <f t="shared" si="53"/>
        <v>6.5</v>
      </c>
      <c r="AH96" s="3"/>
      <c r="AI96" s="3">
        <f t="shared" si="54"/>
        <v>0</v>
      </c>
      <c r="AJ96" s="3"/>
      <c r="AK96" s="3">
        <f t="shared" si="55"/>
        <v>5.7</v>
      </c>
      <c r="AL96" s="3">
        <f t="shared" si="56"/>
        <v>1.1199999999999999</v>
      </c>
      <c r="AM96" s="3">
        <f t="shared" si="57"/>
        <v>0</v>
      </c>
      <c r="AN96" s="3">
        <f t="shared" si="60"/>
        <v>1.4</v>
      </c>
      <c r="AO96" s="3">
        <f t="shared" si="61"/>
        <v>1.4</v>
      </c>
      <c r="AP96" s="3"/>
      <c r="AQ96" s="3">
        <f t="shared" si="62"/>
        <v>10</v>
      </c>
      <c r="AR96" s="3">
        <f t="shared" si="63"/>
        <v>10</v>
      </c>
      <c r="AS96" s="3"/>
      <c r="AT96" s="3"/>
      <c r="AU96" s="4"/>
    </row>
    <row r="97" spans="1:47" x14ac:dyDescent="0.25">
      <c r="A97" s="12" t="s">
        <v>142</v>
      </c>
      <c r="B97" s="3">
        <v>13.8</v>
      </c>
      <c r="C97" s="3">
        <v>1</v>
      </c>
      <c r="D97" s="3">
        <v>8.8000000000000007</v>
      </c>
      <c r="E97" s="3"/>
      <c r="F97" s="3">
        <v>5</v>
      </c>
      <c r="G97" s="3"/>
      <c r="H97" s="3"/>
      <c r="I97" s="3">
        <v>1</v>
      </c>
      <c r="J97" s="2"/>
      <c r="K97" s="3">
        <f t="shared" si="58"/>
        <v>13.280000000000001</v>
      </c>
      <c r="L97" s="3">
        <f t="shared" si="59"/>
        <v>8.3000000000000007</v>
      </c>
      <c r="M97" s="3"/>
      <c r="N97" s="3"/>
      <c r="O97" s="3"/>
      <c r="P97" s="3"/>
      <c r="Q97" s="3"/>
      <c r="R97" s="3">
        <f t="shared" si="41"/>
        <v>6.5</v>
      </c>
      <c r="S97" s="3">
        <f t="shared" si="42"/>
        <v>5</v>
      </c>
      <c r="T97" s="3"/>
      <c r="U97" s="3">
        <f t="shared" si="43"/>
        <v>0</v>
      </c>
      <c r="V97" s="3">
        <f t="shared" si="44"/>
        <v>0</v>
      </c>
      <c r="W97" s="3">
        <f t="shared" si="45"/>
        <v>1</v>
      </c>
      <c r="X97" s="3">
        <f t="shared" si="46"/>
        <v>8.3000000000000007</v>
      </c>
      <c r="Y97" s="3">
        <f t="shared" si="47"/>
        <v>13.280000000000001</v>
      </c>
      <c r="Z97" s="3">
        <f t="shared" si="48"/>
        <v>13.280000000000001</v>
      </c>
      <c r="AA97" s="3"/>
      <c r="AB97" s="3">
        <f t="shared" si="49"/>
        <v>0</v>
      </c>
      <c r="AC97" s="3">
        <f t="shared" si="50"/>
        <v>0</v>
      </c>
      <c r="AD97" s="3">
        <f t="shared" si="51"/>
        <v>0</v>
      </c>
      <c r="AE97" s="3"/>
      <c r="AF97" s="3">
        <f t="shared" si="52"/>
        <v>5</v>
      </c>
      <c r="AG97" s="3">
        <f t="shared" si="53"/>
        <v>6.5</v>
      </c>
      <c r="AH97" s="3"/>
      <c r="AI97" s="3">
        <f t="shared" si="54"/>
        <v>0</v>
      </c>
      <c r="AJ97" s="3"/>
      <c r="AK97" s="3">
        <f t="shared" si="55"/>
        <v>13.3</v>
      </c>
      <c r="AL97" s="3">
        <f t="shared" si="56"/>
        <v>13.280000000000001</v>
      </c>
      <c r="AM97" s="3">
        <f t="shared" si="57"/>
        <v>0</v>
      </c>
      <c r="AN97" s="3">
        <f t="shared" si="60"/>
        <v>16.600000000000001</v>
      </c>
      <c r="AO97" s="3">
        <f t="shared" si="61"/>
        <v>16.600000000000001</v>
      </c>
      <c r="AP97" s="3"/>
      <c r="AQ97" s="3">
        <f t="shared" si="62"/>
        <v>10</v>
      </c>
      <c r="AR97" s="3">
        <f t="shared" si="63"/>
        <v>10</v>
      </c>
      <c r="AS97" s="3"/>
      <c r="AT97" s="3"/>
      <c r="AU97" s="4"/>
    </row>
    <row r="98" spans="1:47" x14ac:dyDescent="0.25">
      <c r="A98" s="12" t="s">
        <v>143</v>
      </c>
      <c r="B98" s="3">
        <v>6.2</v>
      </c>
      <c r="C98" s="3">
        <v>1</v>
      </c>
      <c r="D98" s="3">
        <v>1.2</v>
      </c>
      <c r="E98" s="3"/>
      <c r="F98" s="3">
        <v>5</v>
      </c>
      <c r="G98" s="3"/>
      <c r="H98" s="3"/>
      <c r="I98" s="3">
        <v>1</v>
      </c>
      <c r="J98" s="2"/>
      <c r="K98" s="3">
        <f t="shared" si="58"/>
        <v>1.1199999999999999</v>
      </c>
      <c r="L98" s="3">
        <f t="shared" si="59"/>
        <v>0.7</v>
      </c>
      <c r="M98" s="3"/>
      <c r="N98" s="3"/>
      <c r="O98" s="3"/>
      <c r="P98" s="3"/>
      <c r="Q98" s="3"/>
      <c r="R98" s="3">
        <f t="shared" si="41"/>
        <v>6.5</v>
      </c>
      <c r="S98" s="3">
        <f t="shared" si="42"/>
        <v>5</v>
      </c>
      <c r="T98" s="3"/>
      <c r="U98" s="3">
        <f t="shared" si="43"/>
        <v>0</v>
      </c>
      <c r="V98" s="3">
        <f t="shared" si="44"/>
        <v>0</v>
      </c>
      <c r="W98" s="3">
        <f t="shared" si="45"/>
        <v>1</v>
      </c>
      <c r="X98" s="3">
        <f t="shared" si="46"/>
        <v>0.7</v>
      </c>
      <c r="Y98" s="3">
        <f t="shared" si="47"/>
        <v>1.1199999999999999</v>
      </c>
      <c r="Z98" s="3">
        <f t="shared" si="48"/>
        <v>1.1199999999999999</v>
      </c>
      <c r="AA98" s="3"/>
      <c r="AB98" s="3">
        <f t="shared" si="49"/>
        <v>0</v>
      </c>
      <c r="AC98" s="3">
        <f t="shared" si="50"/>
        <v>0</v>
      </c>
      <c r="AD98" s="3">
        <f t="shared" si="51"/>
        <v>0</v>
      </c>
      <c r="AE98" s="3"/>
      <c r="AF98" s="3">
        <f t="shared" si="52"/>
        <v>5</v>
      </c>
      <c r="AG98" s="3">
        <f t="shared" si="53"/>
        <v>6.5</v>
      </c>
      <c r="AH98" s="3"/>
      <c r="AI98" s="3">
        <f t="shared" si="54"/>
        <v>0</v>
      </c>
      <c r="AJ98" s="3"/>
      <c r="AK98" s="3">
        <f t="shared" si="55"/>
        <v>5.7</v>
      </c>
      <c r="AL98" s="3">
        <f t="shared" si="56"/>
        <v>1.1199999999999999</v>
      </c>
      <c r="AM98" s="3">
        <f t="shared" si="57"/>
        <v>0</v>
      </c>
      <c r="AN98" s="3">
        <f t="shared" si="60"/>
        <v>1.4</v>
      </c>
      <c r="AO98" s="3">
        <f t="shared" si="61"/>
        <v>1.4</v>
      </c>
      <c r="AP98" s="3"/>
      <c r="AQ98" s="3">
        <f t="shared" si="62"/>
        <v>10</v>
      </c>
      <c r="AR98" s="3">
        <f t="shared" si="63"/>
        <v>10</v>
      </c>
      <c r="AS98" s="3"/>
      <c r="AT98" s="3"/>
      <c r="AU98" s="4"/>
    </row>
    <row r="99" spans="1:47" x14ac:dyDescent="0.25">
      <c r="A99" s="12" t="s">
        <v>144</v>
      </c>
      <c r="B99" s="3">
        <v>13.8</v>
      </c>
      <c r="C99" s="3">
        <v>1</v>
      </c>
      <c r="D99" s="3">
        <v>8.8000000000000007</v>
      </c>
      <c r="E99" s="3"/>
      <c r="F99" s="3">
        <v>5</v>
      </c>
      <c r="G99" s="3"/>
      <c r="H99" s="3"/>
      <c r="I99" s="3">
        <v>1</v>
      </c>
      <c r="J99" s="2"/>
      <c r="K99" s="3">
        <f t="shared" si="58"/>
        <v>13.280000000000001</v>
      </c>
      <c r="L99" s="3">
        <f t="shared" si="59"/>
        <v>8.3000000000000007</v>
      </c>
      <c r="M99" s="3"/>
      <c r="N99" s="3"/>
      <c r="O99" s="3"/>
      <c r="P99" s="3"/>
      <c r="Q99" s="3"/>
      <c r="R99" s="3">
        <f t="shared" si="41"/>
        <v>6.5</v>
      </c>
      <c r="S99" s="3">
        <f t="shared" si="42"/>
        <v>5</v>
      </c>
      <c r="T99" s="3"/>
      <c r="U99" s="3">
        <f t="shared" si="43"/>
        <v>0</v>
      </c>
      <c r="V99" s="3">
        <f t="shared" si="44"/>
        <v>0</v>
      </c>
      <c r="W99" s="3">
        <f t="shared" si="45"/>
        <v>1</v>
      </c>
      <c r="X99" s="3">
        <f t="shared" si="46"/>
        <v>8.3000000000000007</v>
      </c>
      <c r="Y99" s="3">
        <f t="shared" si="47"/>
        <v>13.280000000000001</v>
      </c>
      <c r="Z99" s="3">
        <f t="shared" si="48"/>
        <v>13.280000000000001</v>
      </c>
      <c r="AA99" s="3"/>
      <c r="AB99" s="3">
        <f t="shared" si="49"/>
        <v>0</v>
      </c>
      <c r="AC99" s="3">
        <f t="shared" si="50"/>
        <v>0</v>
      </c>
      <c r="AD99" s="3">
        <f t="shared" si="51"/>
        <v>0</v>
      </c>
      <c r="AE99" s="3"/>
      <c r="AF99" s="3">
        <f t="shared" si="52"/>
        <v>5</v>
      </c>
      <c r="AG99" s="3">
        <f t="shared" si="53"/>
        <v>6.5</v>
      </c>
      <c r="AH99" s="3"/>
      <c r="AI99" s="3">
        <f t="shared" si="54"/>
        <v>0</v>
      </c>
      <c r="AJ99" s="3"/>
      <c r="AK99" s="3">
        <f t="shared" si="55"/>
        <v>13.3</v>
      </c>
      <c r="AL99" s="3">
        <f t="shared" si="56"/>
        <v>13.280000000000001</v>
      </c>
      <c r="AM99" s="3">
        <f t="shared" si="57"/>
        <v>0</v>
      </c>
      <c r="AN99" s="3">
        <f t="shared" si="60"/>
        <v>16.600000000000001</v>
      </c>
      <c r="AO99" s="3">
        <f t="shared" si="61"/>
        <v>16.600000000000001</v>
      </c>
      <c r="AP99" s="3"/>
      <c r="AQ99" s="3">
        <f t="shared" si="62"/>
        <v>10</v>
      </c>
      <c r="AR99" s="3">
        <f t="shared" si="63"/>
        <v>10</v>
      </c>
      <c r="AS99" s="3"/>
      <c r="AT99" s="3"/>
      <c r="AU99" s="4"/>
    </row>
    <row r="100" spans="1:47" x14ac:dyDescent="0.25">
      <c r="A100" s="12" t="s">
        <v>144</v>
      </c>
      <c r="B100" s="3">
        <v>13.8</v>
      </c>
      <c r="C100" s="3">
        <v>1</v>
      </c>
      <c r="D100" s="3">
        <v>8.8000000000000007</v>
      </c>
      <c r="E100" s="3"/>
      <c r="F100" s="3">
        <v>5</v>
      </c>
      <c r="G100" s="3"/>
      <c r="H100" s="3"/>
      <c r="I100" s="3">
        <v>1</v>
      </c>
      <c r="J100" s="2"/>
      <c r="K100" s="3">
        <f t="shared" si="58"/>
        <v>13.280000000000001</v>
      </c>
      <c r="L100" s="3">
        <f t="shared" si="59"/>
        <v>8.3000000000000007</v>
      </c>
      <c r="M100" s="3"/>
      <c r="N100" s="3"/>
      <c r="O100" s="3"/>
      <c r="P100" s="3"/>
      <c r="Q100" s="3"/>
      <c r="R100" s="3">
        <f t="shared" si="41"/>
        <v>6.5</v>
      </c>
      <c r="S100" s="3">
        <f t="shared" si="42"/>
        <v>5</v>
      </c>
      <c r="T100" s="3"/>
      <c r="U100" s="3">
        <f t="shared" si="43"/>
        <v>0</v>
      </c>
      <c r="V100" s="3">
        <f t="shared" si="44"/>
        <v>0</v>
      </c>
      <c r="W100" s="3">
        <f t="shared" si="45"/>
        <v>1</v>
      </c>
      <c r="X100" s="3">
        <f t="shared" si="46"/>
        <v>8.3000000000000007</v>
      </c>
      <c r="Y100" s="3">
        <f t="shared" si="47"/>
        <v>13.280000000000001</v>
      </c>
      <c r="Z100" s="3">
        <f t="shared" si="48"/>
        <v>13.280000000000001</v>
      </c>
      <c r="AA100" s="3"/>
      <c r="AB100" s="3">
        <f t="shared" si="49"/>
        <v>0</v>
      </c>
      <c r="AC100" s="3">
        <f t="shared" si="50"/>
        <v>0</v>
      </c>
      <c r="AD100" s="3">
        <f t="shared" si="51"/>
        <v>0</v>
      </c>
      <c r="AE100" s="3"/>
      <c r="AF100" s="3">
        <f t="shared" si="52"/>
        <v>5</v>
      </c>
      <c r="AG100" s="3">
        <f t="shared" si="53"/>
        <v>6.5</v>
      </c>
      <c r="AH100" s="3"/>
      <c r="AI100" s="3">
        <f t="shared" si="54"/>
        <v>0</v>
      </c>
      <c r="AJ100" s="3"/>
      <c r="AK100" s="3">
        <f t="shared" si="55"/>
        <v>13.3</v>
      </c>
      <c r="AL100" s="3">
        <f t="shared" si="56"/>
        <v>13.280000000000001</v>
      </c>
      <c r="AM100" s="3">
        <f t="shared" si="57"/>
        <v>0</v>
      </c>
      <c r="AN100" s="3">
        <f t="shared" si="60"/>
        <v>16.600000000000001</v>
      </c>
      <c r="AO100" s="3">
        <f t="shared" si="61"/>
        <v>16.600000000000001</v>
      </c>
      <c r="AP100" s="3"/>
      <c r="AQ100" s="3">
        <f t="shared" si="62"/>
        <v>10</v>
      </c>
      <c r="AR100" s="3">
        <f t="shared" si="63"/>
        <v>10</v>
      </c>
      <c r="AS100" s="3"/>
      <c r="AT100" s="3"/>
      <c r="AU100" s="4"/>
    </row>
    <row r="101" spans="1:47" x14ac:dyDescent="0.25">
      <c r="A101" s="12" t="s">
        <v>145</v>
      </c>
      <c r="B101" s="3">
        <v>6</v>
      </c>
      <c r="C101" s="3">
        <v>1</v>
      </c>
      <c r="D101" s="3">
        <v>1</v>
      </c>
      <c r="E101" s="3"/>
      <c r="F101" s="3"/>
      <c r="G101" s="3">
        <v>5</v>
      </c>
      <c r="H101" s="3"/>
      <c r="I101" s="3">
        <v>1</v>
      </c>
      <c r="J101" s="2"/>
      <c r="K101" s="3">
        <f t="shared" si="58"/>
        <v>0.8</v>
      </c>
      <c r="L101" s="3">
        <f t="shared" si="59"/>
        <v>0.5</v>
      </c>
      <c r="M101" s="3"/>
      <c r="N101" s="3"/>
      <c r="O101" s="3"/>
      <c r="P101" s="3"/>
      <c r="Q101" s="3"/>
      <c r="R101" s="3">
        <f t="shared" si="41"/>
        <v>0</v>
      </c>
      <c r="S101" s="3">
        <f t="shared" si="42"/>
        <v>0</v>
      </c>
      <c r="T101" s="3"/>
      <c r="U101" s="3">
        <f t="shared" si="43"/>
        <v>5</v>
      </c>
      <c r="V101" s="3">
        <f t="shared" si="44"/>
        <v>0</v>
      </c>
      <c r="W101" s="3">
        <f t="shared" si="45"/>
        <v>1</v>
      </c>
      <c r="X101" s="3">
        <f t="shared" si="46"/>
        <v>0.5</v>
      </c>
      <c r="Y101" s="3">
        <f t="shared" si="47"/>
        <v>0.8</v>
      </c>
      <c r="Z101" s="3">
        <f t="shared" si="48"/>
        <v>0.8</v>
      </c>
      <c r="AA101" s="3"/>
      <c r="AB101" s="3">
        <f t="shared" si="49"/>
        <v>0</v>
      </c>
      <c r="AC101" s="3">
        <f t="shared" si="50"/>
        <v>0</v>
      </c>
      <c r="AD101" s="3">
        <f t="shared" si="51"/>
        <v>0</v>
      </c>
      <c r="AE101" s="3"/>
      <c r="AF101" s="3">
        <f t="shared" si="52"/>
        <v>0</v>
      </c>
      <c r="AG101" s="3">
        <f t="shared" si="53"/>
        <v>0</v>
      </c>
      <c r="AH101" s="3"/>
      <c r="AI101" s="3">
        <f t="shared" si="54"/>
        <v>5</v>
      </c>
      <c r="AJ101" s="3"/>
      <c r="AK101" s="3">
        <f t="shared" si="55"/>
        <v>0.5</v>
      </c>
      <c r="AL101" s="3">
        <f t="shared" si="56"/>
        <v>0.8</v>
      </c>
      <c r="AM101" s="3">
        <f t="shared" si="57"/>
        <v>0</v>
      </c>
      <c r="AN101" s="3">
        <f t="shared" si="60"/>
        <v>1</v>
      </c>
      <c r="AO101" s="3">
        <f t="shared" si="61"/>
        <v>1</v>
      </c>
      <c r="AP101" s="3"/>
      <c r="AQ101" s="3">
        <f t="shared" si="62"/>
        <v>0</v>
      </c>
      <c r="AR101" s="3">
        <f t="shared" si="63"/>
        <v>0</v>
      </c>
      <c r="AS101" s="3"/>
      <c r="AT101" s="3"/>
      <c r="AU101" s="4"/>
    </row>
    <row r="102" spans="1:47" x14ac:dyDescent="0.25">
      <c r="A102" s="12" t="s">
        <v>146</v>
      </c>
      <c r="B102" s="3">
        <v>14</v>
      </c>
      <c r="C102" s="3">
        <v>1</v>
      </c>
      <c r="D102" s="3">
        <v>9</v>
      </c>
      <c r="E102" s="3"/>
      <c r="F102" s="3">
        <v>5</v>
      </c>
      <c r="G102" s="3"/>
      <c r="H102" s="3"/>
      <c r="I102" s="3">
        <v>1</v>
      </c>
      <c r="J102" s="2"/>
      <c r="K102" s="3">
        <f t="shared" si="58"/>
        <v>13.600000000000001</v>
      </c>
      <c r="L102" s="3">
        <f t="shared" si="59"/>
        <v>8.5</v>
      </c>
      <c r="M102" s="3"/>
      <c r="N102" s="3"/>
      <c r="O102" s="3"/>
      <c r="P102" s="3"/>
      <c r="Q102" s="3"/>
      <c r="R102" s="3">
        <f t="shared" si="41"/>
        <v>6.5</v>
      </c>
      <c r="S102" s="3">
        <f t="shared" si="42"/>
        <v>5</v>
      </c>
      <c r="T102" s="3"/>
      <c r="U102" s="3">
        <f t="shared" si="43"/>
        <v>0</v>
      </c>
      <c r="V102" s="3">
        <f t="shared" si="44"/>
        <v>0</v>
      </c>
      <c r="W102" s="3">
        <f t="shared" si="45"/>
        <v>1</v>
      </c>
      <c r="X102" s="3">
        <f t="shared" si="46"/>
        <v>8.5</v>
      </c>
      <c r="Y102" s="3">
        <f t="shared" si="47"/>
        <v>13.600000000000001</v>
      </c>
      <c r="Z102" s="3">
        <f t="shared" si="48"/>
        <v>13.600000000000001</v>
      </c>
      <c r="AA102" s="3"/>
      <c r="AB102" s="3">
        <f t="shared" si="49"/>
        <v>0</v>
      </c>
      <c r="AC102" s="3">
        <f t="shared" si="50"/>
        <v>0</v>
      </c>
      <c r="AD102" s="3">
        <f t="shared" si="51"/>
        <v>0</v>
      </c>
      <c r="AE102" s="3"/>
      <c r="AF102" s="3">
        <f t="shared" si="52"/>
        <v>5</v>
      </c>
      <c r="AG102" s="3">
        <f t="shared" si="53"/>
        <v>6.5</v>
      </c>
      <c r="AH102" s="3"/>
      <c r="AI102" s="3">
        <f t="shared" si="54"/>
        <v>0</v>
      </c>
      <c r="AJ102" s="3"/>
      <c r="AK102" s="3">
        <f t="shared" si="55"/>
        <v>13.5</v>
      </c>
      <c r="AL102" s="3">
        <f t="shared" si="56"/>
        <v>13.600000000000001</v>
      </c>
      <c r="AM102" s="3">
        <f t="shared" si="57"/>
        <v>0</v>
      </c>
      <c r="AN102" s="3">
        <f t="shared" si="60"/>
        <v>17</v>
      </c>
      <c r="AO102" s="3">
        <f t="shared" si="61"/>
        <v>17</v>
      </c>
      <c r="AP102" s="3"/>
      <c r="AQ102" s="3">
        <f t="shared" si="62"/>
        <v>10</v>
      </c>
      <c r="AR102" s="3">
        <f t="shared" si="63"/>
        <v>10</v>
      </c>
      <c r="AS102" s="3"/>
      <c r="AT102" s="3"/>
      <c r="AU102" s="4"/>
    </row>
    <row r="103" spans="1:47" x14ac:dyDescent="0.25">
      <c r="A103" s="12" t="s">
        <v>147</v>
      </c>
      <c r="B103" s="3">
        <v>6</v>
      </c>
      <c r="C103" s="3">
        <v>1</v>
      </c>
      <c r="D103" s="3">
        <v>1</v>
      </c>
      <c r="E103" s="3"/>
      <c r="F103" s="3"/>
      <c r="G103" s="3">
        <v>5</v>
      </c>
      <c r="H103" s="3"/>
      <c r="I103" s="3">
        <v>1</v>
      </c>
      <c r="J103" s="2"/>
      <c r="K103" s="3">
        <f t="shared" si="58"/>
        <v>0.8</v>
      </c>
      <c r="L103" s="3">
        <f t="shared" si="59"/>
        <v>0.5</v>
      </c>
      <c r="M103" s="3"/>
      <c r="N103" s="3"/>
      <c r="O103" s="3"/>
      <c r="P103" s="3"/>
      <c r="Q103" s="3"/>
      <c r="R103" s="3">
        <f t="shared" si="41"/>
        <v>0</v>
      </c>
      <c r="S103" s="3">
        <f t="shared" si="42"/>
        <v>0</v>
      </c>
      <c r="T103" s="3"/>
      <c r="U103" s="3">
        <f t="shared" si="43"/>
        <v>5</v>
      </c>
      <c r="V103" s="3">
        <f t="shared" si="44"/>
        <v>0</v>
      </c>
      <c r="W103" s="3">
        <f t="shared" si="45"/>
        <v>1</v>
      </c>
      <c r="X103" s="3">
        <f t="shared" si="46"/>
        <v>0.5</v>
      </c>
      <c r="Y103" s="3">
        <f t="shared" si="47"/>
        <v>0.8</v>
      </c>
      <c r="Z103" s="3">
        <f t="shared" si="48"/>
        <v>0.8</v>
      </c>
      <c r="AA103" s="3"/>
      <c r="AB103" s="3">
        <f t="shared" si="49"/>
        <v>0</v>
      </c>
      <c r="AC103" s="3">
        <f t="shared" si="50"/>
        <v>0</v>
      </c>
      <c r="AD103" s="3">
        <f t="shared" si="51"/>
        <v>0</v>
      </c>
      <c r="AE103" s="3"/>
      <c r="AF103" s="3">
        <f t="shared" si="52"/>
        <v>0</v>
      </c>
      <c r="AG103" s="3">
        <f t="shared" si="53"/>
        <v>0</v>
      </c>
      <c r="AH103" s="3"/>
      <c r="AI103" s="3">
        <f t="shared" si="54"/>
        <v>5</v>
      </c>
      <c r="AJ103" s="3"/>
      <c r="AK103" s="3">
        <f t="shared" si="55"/>
        <v>0.5</v>
      </c>
      <c r="AL103" s="3">
        <f t="shared" si="56"/>
        <v>0.8</v>
      </c>
      <c r="AM103" s="3">
        <f t="shared" si="57"/>
        <v>0</v>
      </c>
      <c r="AN103" s="3">
        <f t="shared" si="60"/>
        <v>1</v>
      </c>
      <c r="AO103" s="3">
        <f t="shared" si="61"/>
        <v>1</v>
      </c>
      <c r="AP103" s="3"/>
      <c r="AQ103" s="3">
        <f t="shared" ref="AQ103:AQ134" si="64">2*F103</f>
        <v>0</v>
      </c>
      <c r="AR103" s="3">
        <f t="shared" ref="AR103:AR134" si="65">2*F103</f>
        <v>0</v>
      </c>
      <c r="AS103" s="3"/>
      <c r="AT103" s="3"/>
      <c r="AU103" s="4"/>
    </row>
    <row r="104" spans="1:47" x14ac:dyDescent="0.25">
      <c r="A104" s="12" t="s">
        <v>148</v>
      </c>
      <c r="B104" s="3">
        <v>14</v>
      </c>
      <c r="C104" s="3">
        <v>1</v>
      </c>
      <c r="D104" s="3">
        <v>9</v>
      </c>
      <c r="E104" s="3"/>
      <c r="F104" s="3">
        <v>5</v>
      </c>
      <c r="G104" s="3"/>
      <c r="H104" s="3"/>
      <c r="I104" s="3">
        <v>1</v>
      </c>
      <c r="J104" s="2"/>
      <c r="K104" s="3">
        <f t="shared" si="58"/>
        <v>13.600000000000001</v>
      </c>
      <c r="L104" s="3">
        <f t="shared" si="59"/>
        <v>8.5</v>
      </c>
      <c r="M104" s="3"/>
      <c r="N104" s="3"/>
      <c r="O104" s="3"/>
      <c r="P104" s="3"/>
      <c r="Q104" s="3"/>
      <c r="R104" s="3">
        <f t="shared" si="41"/>
        <v>6.5</v>
      </c>
      <c r="S104" s="3">
        <f t="shared" si="42"/>
        <v>5</v>
      </c>
      <c r="T104" s="3"/>
      <c r="U104" s="3">
        <f t="shared" si="43"/>
        <v>0</v>
      </c>
      <c r="V104" s="3">
        <f t="shared" si="44"/>
        <v>0</v>
      </c>
      <c r="W104" s="3">
        <f t="shared" si="45"/>
        <v>1</v>
      </c>
      <c r="X104" s="3">
        <f t="shared" si="46"/>
        <v>8.5</v>
      </c>
      <c r="Y104" s="3">
        <f t="shared" si="47"/>
        <v>13.600000000000001</v>
      </c>
      <c r="Z104" s="3">
        <f t="shared" si="48"/>
        <v>13.600000000000001</v>
      </c>
      <c r="AA104" s="3"/>
      <c r="AB104" s="3">
        <f t="shared" si="49"/>
        <v>0</v>
      </c>
      <c r="AC104" s="3">
        <f t="shared" si="50"/>
        <v>0</v>
      </c>
      <c r="AD104" s="3">
        <f t="shared" si="51"/>
        <v>0</v>
      </c>
      <c r="AE104" s="3"/>
      <c r="AF104" s="3">
        <f t="shared" si="52"/>
        <v>5</v>
      </c>
      <c r="AG104" s="3">
        <f t="shared" si="53"/>
        <v>6.5</v>
      </c>
      <c r="AH104" s="3"/>
      <c r="AI104" s="3">
        <f t="shared" si="54"/>
        <v>0</v>
      </c>
      <c r="AJ104" s="3"/>
      <c r="AK104" s="3">
        <f t="shared" si="55"/>
        <v>13.5</v>
      </c>
      <c r="AL104" s="3">
        <f t="shared" si="56"/>
        <v>13.600000000000001</v>
      </c>
      <c r="AM104" s="3">
        <f t="shared" si="57"/>
        <v>0</v>
      </c>
      <c r="AN104" s="3">
        <f t="shared" ref="AN104:AN144" si="66">2*(D104-0.5)</f>
        <v>17</v>
      </c>
      <c r="AO104" s="3">
        <f t="shared" ref="AO104:AO144" si="67">2*(D104-0.5)</f>
        <v>17</v>
      </c>
      <c r="AP104" s="3"/>
      <c r="AQ104" s="3">
        <f t="shared" si="64"/>
        <v>10</v>
      </c>
      <c r="AR104" s="3">
        <f t="shared" si="65"/>
        <v>10</v>
      </c>
      <c r="AS104" s="3"/>
      <c r="AT104" s="3"/>
      <c r="AU104" s="4"/>
    </row>
    <row r="105" spans="1:47" x14ac:dyDescent="0.25">
      <c r="A105" s="12" t="s">
        <v>149</v>
      </c>
      <c r="B105" s="3">
        <v>6</v>
      </c>
      <c r="C105" s="3">
        <v>1</v>
      </c>
      <c r="D105" s="3">
        <v>1</v>
      </c>
      <c r="E105" s="3"/>
      <c r="F105" s="3"/>
      <c r="G105" s="3">
        <v>5</v>
      </c>
      <c r="H105" s="3"/>
      <c r="I105" s="3">
        <v>1</v>
      </c>
      <c r="J105" s="2"/>
      <c r="K105" s="3">
        <f t="shared" ref="K105:K144" si="68">(D105-0.5)*(C105+2*0.3)</f>
        <v>0.8</v>
      </c>
      <c r="L105" s="3">
        <f t="shared" ref="L105:L144" si="69">(D105-0.5)*C105</f>
        <v>0.5</v>
      </c>
      <c r="M105" s="3"/>
      <c r="N105" s="3"/>
      <c r="O105" s="3"/>
      <c r="P105" s="3"/>
      <c r="Q105" s="3"/>
      <c r="R105" s="3">
        <f t="shared" ref="R105:R144" si="70">F105*(C105+2*0.15)</f>
        <v>0</v>
      </c>
      <c r="S105" s="3">
        <f t="shared" ref="S105:S144" si="71">F105*C105</f>
        <v>0</v>
      </c>
      <c r="T105" s="3"/>
      <c r="U105" s="3">
        <f t="shared" ref="U105:U144" si="72">G105*C105</f>
        <v>5</v>
      </c>
      <c r="V105" s="3">
        <f t="shared" ref="V105:V144" si="73">H105*C105</f>
        <v>0</v>
      </c>
      <c r="W105" s="3">
        <f t="shared" ref="W105:W144" si="74">I105</f>
        <v>1</v>
      </c>
      <c r="X105" s="3">
        <f t="shared" ref="X105:X144" si="75">L105</f>
        <v>0.5</v>
      </c>
      <c r="Y105" s="3">
        <f t="shared" ref="Y105:Y144" si="76">K105</f>
        <v>0.8</v>
      </c>
      <c r="Z105" s="3">
        <f t="shared" ref="Z105:Z144" si="77">K105</f>
        <v>0.8</v>
      </c>
      <c r="AA105" s="3"/>
      <c r="AB105" s="3">
        <f t="shared" ref="AB105:AB144" si="78">P105</f>
        <v>0</v>
      </c>
      <c r="AC105" s="3">
        <f t="shared" ref="AC105:AC144" si="79">O105</f>
        <v>0</v>
      </c>
      <c r="AD105" s="3">
        <f t="shared" ref="AD105:AD144" si="80">O105</f>
        <v>0</v>
      </c>
      <c r="AE105" s="3"/>
      <c r="AF105" s="3">
        <f t="shared" ref="AF105:AF144" si="81">S105</f>
        <v>0</v>
      </c>
      <c r="AG105" s="3">
        <f t="shared" ref="AG105:AG144" si="82">R105</f>
        <v>0</v>
      </c>
      <c r="AH105" s="3"/>
      <c r="AI105" s="3">
        <f t="shared" ref="AI105:AI144" si="83">U105</f>
        <v>5</v>
      </c>
      <c r="AJ105" s="3"/>
      <c r="AK105" s="3">
        <f t="shared" ref="AK105:AK144" si="84">X105+AB105+AF105</f>
        <v>0.5</v>
      </c>
      <c r="AL105" s="3">
        <f t="shared" ref="AL105:AL144" si="85">Y105</f>
        <v>0.8</v>
      </c>
      <c r="AM105" s="3">
        <f t="shared" ref="AM105:AM144" si="86">V105</f>
        <v>0</v>
      </c>
      <c r="AN105" s="3">
        <f t="shared" si="66"/>
        <v>1</v>
      </c>
      <c r="AO105" s="3">
        <f t="shared" si="67"/>
        <v>1</v>
      </c>
      <c r="AP105" s="3"/>
      <c r="AQ105" s="3">
        <f t="shared" si="64"/>
        <v>0</v>
      </c>
      <c r="AR105" s="3">
        <f t="shared" si="65"/>
        <v>0</v>
      </c>
      <c r="AS105" s="3"/>
      <c r="AT105" s="3"/>
      <c r="AU105" s="4"/>
    </row>
    <row r="106" spans="1:47" x14ac:dyDescent="0.25">
      <c r="A106" s="12" t="s">
        <v>150</v>
      </c>
      <c r="B106" s="3">
        <v>14</v>
      </c>
      <c r="C106" s="3">
        <v>1</v>
      </c>
      <c r="D106" s="3">
        <v>9</v>
      </c>
      <c r="E106" s="3"/>
      <c r="F106" s="3">
        <v>5</v>
      </c>
      <c r="G106" s="3"/>
      <c r="H106" s="3"/>
      <c r="I106" s="3">
        <v>1</v>
      </c>
      <c r="J106" s="2"/>
      <c r="K106" s="3">
        <f t="shared" si="68"/>
        <v>13.600000000000001</v>
      </c>
      <c r="L106" s="3">
        <f t="shared" si="69"/>
        <v>8.5</v>
      </c>
      <c r="M106" s="3"/>
      <c r="N106" s="3"/>
      <c r="O106" s="3"/>
      <c r="P106" s="3"/>
      <c r="Q106" s="3"/>
      <c r="R106" s="3">
        <f t="shared" si="70"/>
        <v>6.5</v>
      </c>
      <c r="S106" s="3">
        <f t="shared" si="71"/>
        <v>5</v>
      </c>
      <c r="T106" s="3"/>
      <c r="U106" s="3">
        <f t="shared" si="72"/>
        <v>0</v>
      </c>
      <c r="V106" s="3">
        <f t="shared" si="73"/>
        <v>0</v>
      </c>
      <c r="W106" s="3">
        <f t="shared" si="74"/>
        <v>1</v>
      </c>
      <c r="X106" s="3">
        <f t="shared" si="75"/>
        <v>8.5</v>
      </c>
      <c r="Y106" s="3">
        <f t="shared" si="76"/>
        <v>13.600000000000001</v>
      </c>
      <c r="Z106" s="3">
        <f t="shared" si="77"/>
        <v>13.600000000000001</v>
      </c>
      <c r="AA106" s="3"/>
      <c r="AB106" s="3">
        <f t="shared" si="78"/>
        <v>0</v>
      </c>
      <c r="AC106" s="3">
        <f t="shared" si="79"/>
        <v>0</v>
      </c>
      <c r="AD106" s="3">
        <f t="shared" si="80"/>
        <v>0</v>
      </c>
      <c r="AE106" s="3"/>
      <c r="AF106" s="3">
        <f t="shared" si="81"/>
        <v>5</v>
      </c>
      <c r="AG106" s="3">
        <f t="shared" si="82"/>
        <v>6.5</v>
      </c>
      <c r="AH106" s="3"/>
      <c r="AI106" s="3">
        <f t="shared" si="83"/>
        <v>0</v>
      </c>
      <c r="AJ106" s="3"/>
      <c r="AK106" s="3">
        <f t="shared" si="84"/>
        <v>13.5</v>
      </c>
      <c r="AL106" s="3">
        <f t="shared" si="85"/>
        <v>13.600000000000001</v>
      </c>
      <c r="AM106" s="3">
        <f t="shared" si="86"/>
        <v>0</v>
      </c>
      <c r="AN106" s="3">
        <f t="shared" si="66"/>
        <v>17</v>
      </c>
      <c r="AO106" s="3">
        <f t="shared" si="67"/>
        <v>17</v>
      </c>
      <c r="AP106" s="3"/>
      <c r="AQ106" s="3">
        <f t="shared" si="64"/>
        <v>10</v>
      </c>
      <c r="AR106" s="3">
        <f t="shared" si="65"/>
        <v>10</v>
      </c>
      <c r="AS106" s="3"/>
      <c r="AT106" s="3"/>
      <c r="AU106" s="4"/>
    </row>
    <row r="107" spans="1:47" x14ac:dyDescent="0.25">
      <c r="A107" s="12" t="s">
        <v>151</v>
      </c>
      <c r="B107" s="3">
        <v>6.2</v>
      </c>
      <c r="C107" s="3">
        <v>1</v>
      </c>
      <c r="D107" s="3">
        <v>2.2000000000000002</v>
      </c>
      <c r="E107" s="3"/>
      <c r="F107" s="3">
        <v>4</v>
      </c>
      <c r="G107" s="3"/>
      <c r="H107" s="3"/>
      <c r="I107" s="3">
        <v>1</v>
      </c>
      <c r="J107" s="2"/>
      <c r="K107" s="3">
        <f t="shared" si="68"/>
        <v>2.7200000000000006</v>
      </c>
      <c r="L107" s="3">
        <f t="shared" si="69"/>
        <v>1.7000000000000002</v>
      </c>
      <c r="M107" s="3"/>
      <c r="N107" s="3"/>
      <c r="O107" s="3"/>
      <c r="P107" s="3"/>
      <c r="Q107" s="3"/>
      <c r="R107" s="3">
        <f t="shared" si="70"/>
        <v>5.2</v>
      </c>
      <c r="S107" s="3">
        <f t="shared" si="71"/>
        <v>4</v>
      </c>
      <c r="T107" s="3"/>
      <c r="U107" s="3">
        <f t="shared" si="72"/>
        <v>0</v>
      </c>
      <c r="V107" s="3">
        <f t="shared" si="73"/>
        <v>0</v>
      </c>
      <c r="W107" s="3">
        <f t="shared" si="74"/>
        <v>1</v>
      </c>
      <c r="X107" s="3">
        <f t="shared" si="75"/>
        <v>1.7000000000000002</v>
      </c>
      <c r="Y107" s="3">
        <f t="shared" si="76"/>
        <v>2.7200000000000006</v>
      </c>
      <c r="Z107" s="3">
        <f t="shared" si="77"/>
        <v>2.7200000000000006</v>
      </c>
      <c r="AA107" s="3"/>
      <c r="AB107" s="3">
        <f t="shared" si="78"/>
        <v>0</v>
      </c>
      <c r="AC107" s="3">
        <f t="shared" si="79"/>
        <v>0</v>
      </c>
      <c r="AD107" s="3">
        <f t="shared" si="80"/>
        <v>0</v>
      </c>
      <c r="AE107" s="3"/>
      <c r="AF107" s="3">
        <f t="shared" si="81"/>
        <v>4</v>
      </c>
      <c r="AG107" s="3">
        <f t="shared" si="82"/>
        <v>5.2</v>
      </c>
      <c r="AH107" s="3"/>
      <c r="AI107" s="3">
        <f t="shared" si="83"/>
        <v>0</v>
      </c>
      <c r="AJ107" s="3"/>
      <c r="AK107" s="3">
        <f t="shared" si="84"/>
        <v>5.7</v>
      </c>
      <c r="AL107" s="3">
        <f t="shared" si="85"/>
        <v>2.7200000000000006</v>
      </c>
      <c r="AM107" s="3">
        <f t="shared" si="86"/>
        <v>0</v>
      </c>
      <c r="AN107" s="3">
        <f t="shared" si="66"/>
        <v>3.4000000000000004</v>
      </c>
      <c r="AO107" s="3">
        <f t="shared" si="67"/>
        <v>3.4000000000000004</v>
      </c>
      <c r="AP107" s="3"/>
      <c r="AQ107" s="3">
        <f t="shared" si="64"/>
        <v>8</v>
      </c>
      <c r="AR107" s="3">
        <f t="shared" si="65"/>
        <v>8</v>
      </c>
      <c r="AS107" s="3"/>
      <c r="AT107" s="3"/>
      <c r="AU107" s="4"/>
    </row>
    <row r="108" spans="1:47" x14ac:dyDescent="0.25">
      <c r="A108" s="12" t="s">
        <v>152</v>
      </c>
      <c r="B108" s="3">
        <v>6.2</v>
      </c>
      <c r="C108" s="3">
        <v>1</v>
      </c>
      <c r="D108" s="3">
        <v>1.2</v>
      </c>
      <c r="E108" s="3"/>
      <c r="F108" s="3">
        <v>5</v>
      </c>
      <c r="G108" s="3"/>
      <c r="H108" s="3"/>
      <c r="I108" s="3">
        <v>1</v>
      </c>
      <c r="J108" s="2"/>
      <c r="K108" s="3">
        <f t="shared" si="68"/>
        <v>1.1199999999999999</v>
      </c>
      <c r="L108" s="3">
        <f t="shared" si="69"/>
        <v>0.7</v>
      </c>
      <c r="M108" s="3"/>
      <c r="N108" s="3"/>
      <c r="O108" s="3"/>
      <c r="P108" s="3"/>
      <c r="Q108" s="3"/>
      <c r="R108" s="3">
        <f t="shared" si="70"/>
        <v>6.5</v>
      </c>
      <c r="S108" s="3">
        <f t="shared" si="71"/>
        <v>5</v>
      </c>
      <c r="T108" s="3"/>
      <c r="U108" s="3">
        <f t="shared" si="72"/>
        <v>0</v>
      </c>
      <c r="V108" s="3">
        <f t="shared" si="73"/>
        <v>0</v>
      </c>
      <c r="W108" s="3">
        <f t="shared" si="74"/>
        <v>1</v>
      </c>
      <c r="X108" s="3">
        <f t="shared" si="75"/>
        <v>0.7</v>
      </c>
      <c r="Y108" s="3">
        <f t="shared" si="76"/>
        <v>1.1199999999999999</v>
      </c>
      <c r="Z108" s="3">
        <f t="shared" si="77"/>
        <v>1.1199999999999999</v>
      </c>
      <c r="AA108" s="3"/>
      <c r="AB108" s="3">
        <f t="shared" si="78"/>
        <v>0</v>
      </c>
      <c r="AC108" s="3">
        <f t="shared" si="79"/>
        <v>0</v>
      </c>
      <c r="AD108" s="3">
        <f t="shared" si="80"/>
        <v>0</v>
      </c>
      <c r="AE108" s="3"/>
      <c r="AF108" s="3">
        <f t="shared" si="81"/>
        <v>5</v>
      </c>
      <c r="AG108" s="3">
        <f t="shared" si="82"/>
        <v>6.5</v>
      </c>
      <c r="AH108" s="3"/>
      <c r="AI108" s="3">
        <f t="shared" si="83"/>
        <v>0</v>
      </c>
      <c r="AJ108" s="3"/>
      <c r="AK108" s="3">
        <f t="shared" si="84"/>
        <v>5.7</v>
      </c>
      <c r="AL108" s="3">
        <f t="shared" si="85"/>
        <v>1.1199999999999999</v>
      </c>
      <c r="AM108" s="3">
        <f t="shared" si="86"/>
        <v>0</v>
      </c>
      <c r="AN108" s="3">
        <f t="shared" si="66"/>
        <v>1.4</v>
      </c>
      <c r="AO108" s="3">
        <f t="shared" si="67"/>
        <v>1.4</v>
      </c>
      <c r="AP108" s="3"/>
      <c r="AQ108" s="3">
        <f t="shared" si="64"/>
        <v>10</v>
      </c>
      <c r="AR108" s="3">
        <f t="shared" si="65"/>
        <v>10</v>
      </c>
      <c r="AS108" s="3"/>
      <c r="AT108" s="3"/>
      <c r="AU108" s="4"/>
    </row>
    <row r="109" spans="1:47" x14ac:dyDescent="0.25">
      <c r="A109" s="12" t="s">
        <v>153</v>
      </c>
      <c r="B109" s="3">
        <v>6.2</v>
      </c>
      <c r="C109" s="3">
        <v>1</v>
      </c>
      <c r="D109" s="3">
        <v>1.2</v>
      </c>
      <c r="E109" s="3"/>
      <c r="F109" s="3">
        <v>5</v>
      </c>
      <c r="G109" s="3"/>
      <c r="H109" s="3"/>
      <c r="I109" s="3">
        <v>1</v>
      </c>
      <c r="J109" s="2"/>
      <c r="K109" s="3">
        <f t="shared" si="68"/>
        <v>1.1199999999999999</v>
      </c>
      <c r="L109" s="3">
        <f t="shared" si="69"/>
        <v>0.7</v>
      </c>
      <c r="M109" s="3"/>
      <c r="N109" s="3"/>
      <c r="O109" s="3"/>
      <c r="P109" s="3"/>
      <c r="Q109" s="3"/>
      <c r="R109" s="3">
        <f t="shared" si="70"/>
        <v>6.5</v>
      </c>
      <c r="S109" s="3">
        <f t="shared" si="71"/>
        <v>5</v>
      </c>
      <c r="T109" s="3"/>
      <c r="U109" s="3">
        <f t="shared" si="72"/>
        <v>0</v>
      </c>
      <c r="V109" s="3">
        <f t="shared" si="73"/>
        <v>0</v>
      </c>
      <c r="W109" s="3">
        <f t="shared" si="74"/>
        <v>1</v>
      </c>
      <c r="X109" s="3">
        <f t="shared" si="75"/>
        <v>0.7</v>
      </c>
      <c r="Y109" s="3">
        <f t="shared" si="76"/>
        <v>1.1199999999999999</v>
      </c>
      <c r="Z109" s="3">
        <f t="shared" si="77"/>
        <v>1.1199999999999999</v>
      </c>
      <c r="AA109" s="3"/>
      <c r="AB109" s="3">
        <f t="shared" si="78"/>
        <v>0</v>
      </c>
      <c r="AC109" s="3">
        <f t="shared" si="79"/>
        <v>0</v>
      </c>
      <c r="AD109" s="3">
        <f t="shared" si="80"/>
        <v>0</v>
      </c>
      <c r="AE109" s="3"/>
      <c r="AF109" s="3">
        <f t="shared" si="81"/>
        <v>5</v>
      </c>
      <c r="AG109" s="3">
        <f t="shared" si="82"/>
        <v>6.5</v>
      </c>
      <c r="AH109" s="3"/>
      <c r="AI109" s="3">
        <f t="shared" si="83"/>
        <v>0</v>
      </c>
      <c r="AJ109" s="3"/>
      <c r="AK109" s="3">
        <f t="shared" si="84"/>
        <v>5.7</v>
      </c>
      <c r="AL109" s="3">
        <f t="shared" si="85"/>
        <v>1.1199999999999999</v>
      </c>
      <c r="AM109" s="3">
        <f t="shared" si="86"/>
        <v>0</v>
      </c>
      <c r="AN109" s="3">
        <f t="shared" si="66"/>
        <v>1.4</v>
      </c>
      <c r="AO109" s="3">
        <f t="shared" si="67"/>
        <v>1.4</v>
      </c>
      <c r="AP109" s="3"/>
      <c r="AQ109" s="3">
        <f t="shared" si="64"/>
        <v>10</v>
      </c>
      <c r="AR109" s="3">
        <f t="shared" si="65"/>
        <v>10</v>
      </c>
      <c r="AS109" s="3"/>
      <c r="AT109" s="3"/>
      <c r="AU109" s="4"/>
    </row>
    <row r="110" spans="1:47" x14ac:dyDescent="0.25">
      <c r="A110" s="12" t="s">
        <v>154</v>
      </c>
      <c r="B110" s="3">
        <v>6.2</v>
      </c>
      <c r="C110" s="3">
        <v>1</v>
      </c>
      <c r="D110" s="3">
        <v>1.2</v>
      </c>
      <c r="E110" s="3"/>
      <c r="F110" s="3">
        <v>5</v>
      </c>
      <c r="G110" s="3"/>
      <c r="H110" s="3"/>
      <c r="I110" s="3">
        <v>1</v>
      </c>
      <c r="J110" s="2"/>
      <c r="K110" s="3">
        <f t="shared" si="68"/>
        <v>1.1199999999999999</v>
      </c>
      <c r="L110" s="3">
        <f t="shared" si="69"/>
        <v>0.7</v>
      </c>
      <c r="M110" s="3"/>
      <c r="N110" s="3"/>
      <c r="O110" s="3"/>
      <c r="P110" s="3"/>
      <c r="Q110" s="3"/>
      <c r="R110" s="3">
        <f t="shared" si="70"/>
        <v>6.5</v>
      </c>
      <c r="S110" s="3">
        <f t="shared" si="71"/>
        <v>5</v>
      </c>
      <c r="T110" s="3"/>
      <c r="U110" s="3">
        <f t="shared" si="72"/>
        <v>0</v>
      </c>
      <c r="V110" s="3">
        <f t="shared" si="73"/>
        <v>0</v>
      </c>
      <c r="W110" s="3">
        <f t="shared" si="74"/>
        <v>1</v>
      </c>
      <c r="X110" s="3">
        <f t="shared" si="75"/>
        <v>0.7</v>
      </c>
      <c r="Y110" s="3">
        <f t="shared" si="76"/>
        <v>1.1199999999999999</v>
      </c>
      <c r="Z110" s="3">
        <f t="shared" si="77"/>
        <v>1.1199999999999999</v>
      </c>
      <c r="AA110" s="3"/>
      <c r="AB110" s="3">
        <f t="shared" si="78"/>
        <v>0</v>
      </c>
      <c r="AC110" s="3">
        <f t="shared" si="79"/>
        <v>0</v>
      </c>
      <c r="AD110" s="3">
        <f t="shared" si="80"/>
        <v>0</v>
      </c>
      <c r="AE110" s="3"/>
      <c r="AF110" s="3">
        <f t="shared" si="81"/>
        <v>5</v>
      </c>
      <c r="AG110" s="3">
        <f t="shared" si="82"/>
        <v>6.5</v>
      </c>
      <c r="AH110" s="3"/>
      <c r="AI110" s="3">
        <f t="shared" si="83"/>
        <v>0</v>
      </c>
      <c r="AJ110" s="3"/>
      <c r="AK110" s="3">
        <f t="shared" si="84"/>
        <v>5.7</v>
      </c>
      <c r="AL110" s="3">
        <f t="shared" si="85"/>
        <v>1.1199999999999999</v>
      </c>
      <c r="AM110" s="3">
        <f t="shared" si="86"/>
        <v>0</v>
      </c>
      <c r="AN110" s="3">
        <f t="shared" si="66"/>
        <v>1.4</v>
      </c>
      <c r="AO110" s="3">
        <f t="shared" si="67"/>
        <v>1.4</v>
      </c>
      <c r="AP110" s="3"/>
      <c r="AQ110" s="3">
        <f t="shared" si="64"/>
        <v>10</v>
      </c>
      <c r="AR110" s="3">
        <f t="shared" si="65"/>
        <v>10</v>
      </c>
      <c r="AS110" s="3"/>
      <c r="AT110" s="3"/>
      <c r="AU110" s="4"/>
    </row>
    <row r="111" spans="1:47" x14ac:dyDescent="0.25">
      <c r="A111" s="12" t="s">
        <v>155</v>
      </c>
      <c r="B111" s="3">
        <v>6.2</v>
      </c>
      <c r="C111" s="3">
        <v>1</v>
      </c>
      <c r="D111" s="3">
        <v>1.2</v>
      </c>
      <c r="E111" s="3"/>
      <c r="F111" s="3">
        <v>5</v>
      </c>
      <c r="G111" s="3"/>
      <c r="H111" s="3"/>
      <c r="I111" s="3">
        <v>1</v>
      </c>
      <c r="J111" s="2"/>
      <c r="K111" s="3">
        <f t="shared" si="68"/>
        <v>1.1199999999999999</v>
      </c>
      <c r="L111" s="3">
        <f t="shared" si="69"/>
        <v>0.7</v>
      </c>
      <c r="M111" s="3"/>
      <c r="N111" s="3"/>
      <c r="O111" s="3"/>
      <c r="P111" s="3"/>
      <c r="Q111" s="3"/>
      <c r="R111" s="3">
        <f t="shared" si="70"/>
        <v>6.5</v>
      </c>
      <c r="S111" s="3">
        <f t="shared" si="71"/>
        <v>5</v>
      </c>
      <c r="T111" s="3"/>
      <c r="U111" s="3">
        <f t="shared" si="72"/>
        <v>0</v>
      </c>
      <c r="V111" s="3">
        <f t="shared" si="73"/>
        <v>0</v>
      </c>
      <c r="W111" s="3">
        <f t="shared" si="74"/>
        <v>1</v>
      </c>
      <c r="X111" s="3">
        <f t="shared" si="75"/>
        <v>0.7</v>
      </c>
      <c r="Y111" s="3">
        <f t="shared" si="76"/>
        <v>1.1199999999999999</v>
      </c>
      <c r="Z111" s="3">
        <f t="shared" si="77"/>
        <v>1.1199999999999999</v>
      </c>
      <c r="AA111" s="3"/>
      <c r="AB111" s="3">
        <f t="shared" si="78"/>
        <v>0</v>
      </c>
      <c r="AC111" s="3">
        <f t="shared" si="79"/>
        <v>0</v>
      </c>
      <c r="AD111" s="3">
        <f t="shared" si="80"/>
        <v>0</v>
      </c>
      <c r="AE111" s="3"/>
      <c r="AF111" s="3">
        <f t="shared" si="81"/>
        <v>5</v>
      </c>
      <c r="AG111" s="3">
        <f t="shared" si="82"/>
        <v>6.5</v>
      </c>
      <c r="AH111" s="3"/>
      <c r="AI111" s="3">
        <f t="shared" si="83"/>
        <v>0</v>
      </c>
      <c r="AJ111" s="3"/>
      <c r="AK111" s="3">
        <f t="shared" si="84"/>
        <v>5.7</v>
      </c>
      <c r="AL111" s="3">
        <f t="shared" si="85"/>
        <v>1.1199999999999999</v>
      </c>
      <c r="AM111" s="3">
        <f t="shared" si="86"/>
        <v>0</v>
      </c>
      <c r="AN111" s="3">
        <f t="shared" si="66"/>
        <v>1.4</v>
      </c>
      <c r="AO111" s="3">
        <f t="shared" si="67"/>
        <v>1.4</v>
      </c>
      <c r="AP111" s="3"/>
      <c r="AQ111" s="3">
        <f t="shared" si="64"/>
        <v>10</v>
      </c>
      <c r="AR111" s="3">
        <f t="shared" si="65"/>
        <v>10</v>
      </c>
      <c r="AS111" s="3"/>
      <c r="AT111" s="3"/>
      <c r="AU111" s="4"/>
    </row>
    <row r="112" spans="1:47" x14ac:dyDescent="0.25">
      <c r="A112" s="12" t="s">
        <v>156</v>
      </c>
      <c r="B112" s="3">
        <v>6.2</v>
      </c>
      <c r="C112" s="3">
        <v>1</v>
      </c>
      <c r="D112" s="3">
        <v>1.2</v>
      </c>
      <c r="E112" s="3"/>
      <c r="F112" s="3">
        <v>5</v>
      </c>
      <c r="G112" s="3"/>
      <c r="H112" s="3"/>
      <c r="I112" s="3">
        <v>1</v>
      </c>
      <c r="J112" s="2"/>
      <c r="K112" s="3">
        <f t="shared" si="68"/>
        <v>1.1199999999999999</v>
      </c>
      <c r="L112" s="3">
        <f t="shared" si="69"/>
        <v>0.7</v>
      </c>
      <c r="M112" s="3"/>
      <c r="N112" s="3"/>
      <c r="O112" s="3"/>
      <c r="P112" s="3"/>
      <c r="Q112" s="3"/>
      <c r="R112" s="3">
        <f t="shared" si="70"/>
        <v>6.5</v>
      </c>
      <c r="S112" s="3">
        <f t="shared" si="71"/>
        <v>5</v>
      </c>
      <c r="T112" s="3"/>
      <c r="U112" s="3">
        <f t="shared" si="72"/>
        <v>0</v>
      </c>
      <c r="V112" s="3">
        <f t="shared" si="73"/>
        <v>0</v>
      </c>
      <c r="W112" s="3">
        <f t="shared" si="74"/>
        <v>1</v>
      </c>
      <c r="X112" s="3">
        <f t="shared" si="75"/>
        <v>0.7</v>
      </c>
      <c r="Y112" s="3">
        <f t="shared" si="76"/>
        <v>1.1199999999999999</v>
      </c>
      <c r="Z112" s="3">
        <f t="shared" si="77"/>
        <v>1.1199999999999999</v>
      </c>
      <c r="AA112" s="3"/>
      <c r="AB112" s="3">
        <f t="shared" si="78"/>
        <v>0</v>
      </c>
      <c r="AC112" s="3">
        <f t="shared" si="79"/>
        <v>0</v>
      </c>
      <c r="AD112" s="3">
        <f t="shared" si="80"/>
        <v>0</v>
      </c>
      <c r="AE112" s="3"/>
      <c r="AF112" s="3">
        <f t="shared" si="81"/>
        <v>5</v>
      </c>
      <c r="AG112" s="3">
        <f t="shared" si="82"/>
        <v>6.5</v>
      </c>
      <c r="AH112" s="3"/>
      <c r="AI112" s="3">
        <f t="shared" si="83"/>
        <v>0</v>
      </c>
      <c r="AJ112" s="3"/>
      <c r="AK112" s="3">
        <f t="shared" si="84"/>
        <v>5.7</v>
      </c>
      <c r="AL112" s="3">
        <f t="shared" si="85"/>
        <v>1.1199999999999999</v>
      </c>
      <c r="AM112" s="3">
        <f t="shared" si="86"/>
        <v>0</v>
      </c>
      <c r="AN112" s="3">
        <f t="shared" si="66"/>
        <v>1.4</v>
      </c>
      <c r="AO112" s="3">
        <f t="shared" si="67"/>
        <v>1.4</v>
      </c>
      <c r="AP112" s="3"/>
      <c r="AQ112" s="3">
        <f t="shared" si="64"/>
        <v>10</v>
      </c>
      <c r="AR112" s="3">
        <f t="shared" si="65"/>
        <v>10</v>
      </c>
      <c r="AS112" s="3"/>
      <c r="AT112" s="3"/>
      <c r="AU112" s="4"/>
    </row>
    <row r="113" spans="1:47" x14ac:dyDescent="0.25">
      <c r="A113" s="12" t="s">
        <v>157</v>
      </c>
      <c r="B113" s="3">
        <v>6.2</v>
      </c>
      <c r="C113" s="3">
        <v>1</v>
      </c>
      <c r="D113" s="3">
        <v>1.2</v>
      </c>
      <c r="E113" s="3"/>
      <c r="F113" s="3">
        <v>5</v>
      </c>
      <c r="G113" s="3"/>
      <c r="H113" s="3"/>
      <c r="I113" s="3">
        <v>1</v>
      </c>
      <c r="J113" s="2"/>
      <c r="K113" s="3">
        <f t="shared" si="68"/>
        <v>1.1199999999999999</v>
      </c>
      <c r="L113" s="3">
        <f t="shared" si="69"/>
        <v>0.7</v>
      </c>
      <c r="M113" s="3"/>
      <c r="N113" s="3"/>
      <c r="O113" s="3"/>
      <c r="P113" s="3"/>
      <c r="Q113" s="3"/>
      <c r="R113" s="3">
        <f t="shared" si="70"/>
        <v>6.5</v>
      </c>
      <c r="S113" s="3">
        <f t="shared" si="71"/>
        <v>5</v>
      </c>
      <c r="T113" s="3"/>
      <c r="U113" s="3">
        <f t="shared" si="72"/>
        <v>0</v>
      </c>
      <c r="V113" s="3">
        <f t="shared" si="73"/>
        <v>0</v>
      </c>
      <c r="W113" s="3">
        <f t="shared" si="74"/>
        <v>1</v>
      </c>
      <c r="X113" s="3">
        <f t="shared" si="75"/>
        <v>0.7</v>
      </c>
      <c r="Y113" s="3">
        <f t="shared" si="76"/>
        <v>1.1199999999999999</v>
      </c>
      <c r="Z113" s="3">
        <f t="shared" si="77"/>
        <v>1.1199999999999999</v>
      </c>
      <c r="AA113" s="3"/>
      <c r="AB113" s="3">
        <f t="shared" si="78"/>
        <v>0</v>
      </c>
      <c r="AC113" s="3">
        <f t="shared" si="79"/>
        <v>0</v>
      </c>
      <c r="AD113" s="3">
        <f t="shared" si="80"/>
        <v>0</v>
      </c>
      <c r="AE113" s="3"/>
      <c r="AF113" s="3">
        <f t="shared" si="81"/>
        <v>5</v>
      </c>
      <c r="AG113" s="3">
        <f t="shared" si="82"/>
        <v>6.5</v>
      </c>
      <c r="AH113" s="3"/>
      <c r="AI113" s="3">
        <f t="shared" si="83"/>
        <v>0</v>
      </c>
      <c r="AJ113" s="3"/>
      <c r="AK113" s="3">
        <f t="shared" si="84"/>
        <v>5.7</v>
      </c>
      <c r="AL113" s="3">
        <f t="shared" si="85"/>
        <v>1.1199999999999999</v>
      </c>
      <c r="AM113" s="3">
        <f t="shared" si="86"/>
        <v>0</v>
      </c>
      <c r="AN113" s="3">
        <f t="shared" si="66"/>
        <v>1.4</v>
      </c>
      <c r="AO113" s="3">
        <f t="shared" si="67"/>
        <v>1.4</v>
      </c>
      <c r="AP113" s="3"/>
      <c r="AQ113" s="3">
        <f t="shared" si="64"/>
        <v>10</v>
      </c>
      <c r="AR113" s="3">
        <f t="shared" si="65"/>
        <v>10</v>
      </c>
      <c r="AS113" s="3"/>
      <c r="AT113" s="3"/>
      <c r="AU113" s="4"/>
    </row>
    <row r="114" spans="1:47" x14ac:dyDescent="0.25">
      <c r="A114" s="12" t="s">
        <v>158</v>
      </c>
      <c r="B114" s="3">
        <v>7</v>
      </c>
      <c r="C114" s="3">
        <v>1</v>
      </c>
      <c r="D114" s="3">
        <v>2</v>
      </c>
      <c r="E114" s="3"/>
      <c r="F114" s="3">
        <v>5</v>
      </c>
      <c r="G114" s="3"/>
      <c r="H114" s="3"/>
      <c r="I114" s="3">
        <v>1</v>
      </c>
      <c r="J114" s="2"/>
      <c r="K114" s="3">
        <f t="shared" si="68"/>
        <v>2.4000000000000004</v>
      </c>
      <c r="L114" s="3">
        <f t="shared" si="69"/>
        <v>1.5</v>
      </c>
      <c r="M114" s="3"/>
      <c r="N114" s="3"/>
      <c r="O114" s="3"/>
      <c r="P114" s="3"/>
      <c r="Q114" s="3"/>
      <c r="R114" s="3">
        <f t="shared" si="70"/>
        <v>6.5</v>
      </c>
      <c r="S114" s="3">
        <f t="shared" si="71"/>
        <v>5</v>
      </c>
      <c r="T114" s="3"/>
      <c r="U114" s="3">
        <f t="shared" si="72"/>
        <v>0</v>
      </c>
      <c r="V114" s="3">
        <f t="shared" si="73"/>
        <v>0</v>
      </c>
      <c r="W114" s="3">
        <f t="shared" si="74"/>
        <v>1</v>
      </c>
      <c r="X114" s="3">
        <f t="shared" si="75"/>
        <v>1.5</v>
      </c>
      <c r="Y114" s="3">
        <f t="shared" si="76"/>
        <v>2.4000000000000004</v>
      </c>
      <c r="Z114" s="3">
        <f t="shared" si="77"/>
        <v>2.4000000000000004</v>
      </c>
      <c r="AA114" s="3"/>
      <c r="AB114" s="3">
        <f t="shared" si="78"/>
        <v>0</v>
      </c>
      <c r="AC114" s="3">
        <f t="shared" si="79"/>
        <v>0</v>
      </c>
      <c r="AD114" s="3">
        <f t="shared" si="80"/>
        <v>0</v>
      </c>
      <c r="AE114" s="3"/>
      <c r="AF114" s="3">
        <f t="shared" si="81"/>
        <v>5</v>
      </c>
      <c r="AG114" s="3">
        <f t="shared" si="82"/>
        <v>6.5</v>
      </c>
      <c r="AH114" s="3"/>
      <c r="AI114" s="3">
        <f t="shared" si="83"/>
        <v>0</v>
      </c>
      <c r="AJ114" s="3"/>
      <c r="AK114" s="3">
        <f t="shared" si="84"/>
        <v>6.5</v>
      </c>
      <c r="AL114" s="3">
        <f t="shared" si="85"/>
        <v>2.4000000000000004</v>
      </c>
      <c r="AM114" s="3">
        <f t="shared" si="86"/>
        <v>0</v>
      </c>
      <c r="AN114" s="3">
        <f t="shared" si="66"/>
        <v>3</v>
      </c>
      <c r="AO114" s="3">
        <f t="shared" si="67"/>
        <v>3</v>
      </c>
      <c r="AP114" s="3"/>
      <c r="AQ114" s="3">
        <f t="shared" si="64"/>
        <v>10</v>
      </c>
      <c r="AR114" s="3">
        <f t="shared" si="65"/>
        <v>10</v>
      </c>
      <c r="AS114" s="3">
        <v>100</v>
      </c>
      <c r="AT114" s="3">
        <f>AS114</f>
        <v>100</v>
      </c>
      <c r="AU114" s="4"/>
    </row>
    <row r="115" spans="1:47" x14ac:dyDescent="0.25">
      <c r="A115" s="12" t="s">
        <v>159</v>
      </c>
      <c r="B115" s="3">
        <v>13</v>
      </c>
      <c r="C115" s="3">
        <v>1</v>
      </c>
      <c r="D115" s="3">
        <v>8</v>
      </c>
      <c r="E115" s="3"/>
      <c r="F115" s="3">
        <v>5</v>
      </c>
      <c r="G115" s="3"/>
      <c r="H115" s="3"/>
      <c r="I115" s="3">
        <v>1</v>
      </c>
      <c r="J115" s="2"/>
      <c r="K115" s="3">
        <f t="shared" si="68"/>
        <v>12</v>
      </c>
      <c r="L115" s="3">
        <f t="shared" si="69"/>
        <v>7.5</v>
      </c>
      <c r="M115" s="3"/>
      <c r="N115" s="3"/>
      <c r="O115" s="3"/>
      <c r="P115" s="3"/>
      <c r="Q115" s="3"/>
      <c r="R115" s="3">
        <f t="shared" si="70"/>
        <v>6.5</v>
      </c>
      <c r="S115" s="3">
        <f t="shared" si="71"/>
        <v>5</v>
      </c>
      <c r="T115" s="3"/>
      <c r="U115" s="3">
        <f t="shared" si="72"/>
        <v>0</v>
      </c>
      <c r="V115" s="3">
        <f t="shared" si="73"/>
        <v>0</v>
      </c>
      <c r="W115" s="3">
        <f t="shared" si="74"/>
        <v>1</v>
      </c>
      <c r="X115" s="3">
        <f t="shared" si="75"/>
        <v>7.5</v>
      </c>
      <c r="Y115" s="3">
        <f t="shared" si="76"/>
        <v>12</v>
      </c>
      <c r="Z115" s="3">
        <f t="shared" si="77"/>
        <v>12</v>
      </c>
      <c r="AA115" s="3"/>
      <c r="AB115" s="3">
        <f t="shared" si="78"/>
        <v>0</v>
      </c>
      <c r="AC115" s="3">
        <f t="shared" si="79"/>
        <v>0</v>
      </c>
      <c r="AD115" s="3">
        <f t="shared" si="80"/>
        <v>0</v>
      </c>
      <c r="AE115" s="3"/>
      <c r="AF115" s="3">
        <f t="shared" si="81"/>
        <v>5</v>
      </c>
      <c r="AG115" s="3">
        <f t="shared" si="82"/>
        <v>6.5</v>
      </c>
      <c r="AH115" s="3"/>
      <c r="AI115" s="3">
        <f t="shared" si="83"/>
        <v>0</v>
      </c>
      <c r="AJ115" s="3"/>
      <c r="AK115" s="3">
        <f t="shared" si="84"/>
        <v>12.5</v>
      </c>
      <c r="AL115" s="3">
        <f t="shared" si="85"/>
        <v>12</v>
      </c>
      <c r="AM115" s="3">
        <f t="shared" si="86"/>
        <v>0</v>
      </c>
      <c r="AN115" s="3">
        <f t="shared" si="66"/>
        <v>15</v>
      </c>
      <c r="AO115" s="3">
        <f t="shared" si="67"/>
        <v>15</v>
      </c>
      <c r="AP115" s="3"/>
      <c r="AQ115" s="3">
        <f t="shared" si="64"/>
        <v>10</v>
      </c>
      <c r="AR115" s="3">
        <f t="shared" si="65"/>
        <v>10</v>
      </c>
      <c r="AS115" s="3"/>
      <c r="AT115" s="3"/>
      <c r="AU115" s="4"/>
    </row>
    <row r="116" spans="1:47" x14ac:dyDescent="0.25">
      <c r="A116" s="12" t="s">
        <v>160</v>
      </c>
      <c r="B116" s="3">
        <v>6.6</v>
      </c>
      <c r="C116" s="3">
        <v>1</v>
      </c>
      <c r="D116" s="3">
        <v>1.6</v>
      </c>
      <c r="E116" s="3"/>
      <c r="F116" s="3">
        <v>5</v>
      </c>
      <c r="G116" s="3"/>
      <c r="H116" s="3"/>
      <c r="I116" s="3">
        <v>1</v>
      </c>
      <c r="J116" s="2"/>
      <c r="K116" s="3">
        <f t="shared" si="68"/>
        <v>1.7600000000000002</v>
      </c>
      <c r="L116" s="3">
        <f t="shared" si="69"/>
        <v>1.1000000000000001</v>
      </c>
      <c r="M116" s="3"/>
      <c r="N116" s="3"/>
      <c r="O116" s="3"/>
      <c r="P116" s="3"/>
      <c r="Q116" s="3"/>
      <c r="R116" s="3">
        <f t="shared" si="70"/>
        <v>6.5</v>
      </c>
      <c r="S116" s="3">
        <f t="shared" si="71"/>
        <v>5</v>
      </c>
      <c r="T116" s="3"/>
      <c r="U116" s="3">
        <f t="shared" si="72"/>
        <v>0</v>
      </c>
      <c r="V116" s="3">
        <f t="shared" si="73"/>
        <v>0</v>
      </c>
      <c r="W116" s="3">
        <f t="shared" si="74"/>
        <v>1</v>
      </c>
      <c r="X116" s="3">
        <f t="shared" si="75"/>
        <v>1.1000000000000001</v>
      </c>
      <c r="Y116" s="3">
        <f t="shared" si="76"/>
        <v>1.7600000000000002</v>
      </c>
      <c r="Z116" s="3">
        <f t="shared" si="77"/>
        <v>1.7600000000000002</v>
      </c>
      <c r="AA116" s="3"/>
      <c r="AB116" s="3">
        <f t="shared" si="78"/>
        <v>0</v>
      </c>
      <c r="AC116" s="3">
        <f t="shared" si="79"/>
        <v>0</v>
      </c>
      <c r="AD116" s="3">
        <f t="shared" si="80"/>
        <v>0</v>
      </c>
      <c r="AE116" s="3"/>
      <c r="AF116" s="3">
        <f t="shared" si="81"/>
        <v>5</v>
      </c>
      <c r="AG116" s="3">
        <f t="shared" si="82"/>
        <v>6.5</v>
      </c>
      <c r="AH116" s="3"/>
      <c r="AI116" s="3">
        <f t="shared" si="83"/>
        <v>0</v>
      </c>
      <c r="AJ116" s="3"/>
      <c r="AK116" s="3">
        <f t="shared" si="84"/>
        <v>6.1</v>
      </c>
      <c r="AL116" s="3">
        <f t="shared" si="85"/>
        <v>1.7600000000000002</v>
      </c>
      <c r="AM116" s="3">
        <f t="shared" si="86"/>
        <v>0</v>
      </c>
      <c r="AN116" s="3">
        <f t="shared" si="66"/>
        <v>2.2000000000000002</v>
      </c>
      <c r="AO116" s="3">
        <f t="shared" si="67"/>
        <v>2.2000000000000002</v>
      </c>
      <c r="AP116" s="3"/>
      <c r="AQ116" s="3">
        <f t="shared" si="64"/>
        <v>10</v>
      </c>
      <c r="AR116" s="3">
        <f t="shared" si="65"/>
        <v>10</v>
      </c>
      <c r="AS116" s="3"/>
      <c r="AT116" s="3"/>
      <c r="AU116" s="4"/>
    </row>
    <row r="117" spans="1:47" x14ac:dyDescent="0.25">
      <c r="A117" s="12" t="s">
        <v>161</v>
      </c>
      <c r="B117" s="3">
        <v>13.4</v>
      </c>
      <c r="C117" s="3">
        <v>1</v>
      </c>
      <c r="D117" s="3">
        <v>8.4</v>
      </c>
      <c r="E117" s="3"/>
      <c r="F117" s="3">
        <v>5</v>
      </c>
      <c r="G117" s="3"/>
      <c r="H117" s="3"/>
      <c r="I117" s="3">
        <v>1</v>
      </c>
      <c r="J117" s="2"/>
      <c r="K117" s="3">
        <f t="shared" si="68"/>
        <v>12.64</v>
      </c>
      <c r="L117" s="3">
        <f t="shared" si="69"/>
        <v>7.9</v>
      </c>
      <c r="M117" s="3"/>
      <c r="N117" s="3"/>
      <c r="O117" s="3"/>
      <c r="P117" s="3"/>
      <c r="Q117" s="3"/>
      <c r="R117" s="3">
        <f t="shared" si="70"/>
        <v>6.5</v>
      </c>
      <c r="S117" s="3">
        <f t="shared" si="71"/>
        <v>5</v>
      </c>
      <c r="T117" s="3"/>
      <c r="U117" s="3">
        <f t="shared" si="72"/>
        <v>0</v>
      </c>
      <c r="V117" s="3">
        <f t="shared" si="73"/>
        <v>0</v>
      </c>
      <c r="W117" s="3">
        <f t="shared" si="74"/>
        <v>1</v>
      </c>
      <c r="X117" s="3">
        <f t="shared" si="75"/>
        <v>7.9</v>
      </c>
      <c r="Y117" s="3">
        <f t="shared" si="76"/>
        <v>12.64</v>
      </c>
      <c r="Z117" s="3">
        <f t="shared" si="77"/>
        <v>12.64</v>
      </c>
      <c r="AA117" s="3"/>
      <c r="AB117" s="3">
        <f t="shared" si="78"/>
        <v>0</v>
      </c>
      <c r="AC117" s="3">
        <f t="shared" si="79"/>
        <v>0</v>
      </c>
      <c r="AD117" s="3">
        <f t="shared" si="80"/>
        <v>0</v>
      </c>
      <c r="AE117" s="3"/>
      <c r="AF117" s="3">
        <f t="shared" si="81"/>
        <v>5</v>
      </c>
      <c r="AG117" s="3">
        <f t="shared" si="82"/>
        <v>6.5</v>
      </c>
      <c r="AH117" s="3"/>
      <c r="AI117" s="3">
        <f t="shared" si="83"/>
        <v>0</v>
      </c>
      <c r="AJ117" s="3"/>
      <c r="AK117" s="3">
        <f t="shared" si="84"/>
        <v>12.9</v>
      </c>
      <c r="AL117" s="3">
        <f t="shared" si="85"/>
        <v>12.64</v>
      </c>
      <c r="AM117" s="3">
        <f t="shared" si="86"/>
        <v>0</v>
      </c>
      <c r="AN117" s="3">
        <f t="shared" si="66"/>
        <v>15.8</v>
      </c>
      <c r="AO117" s="3">
        <f t="shared" si="67"/>
        <v>15.8</v>
      </c>
      <c r="AP117" s="3"/>
      <c r="AQ117" s="3">
        <f t="shared" si="64"/>
        <v>10</v>
      </c>
      <c r="AR117" s="3">
        <f t="shared" si="65"/>
        <v>10</v>
      </c>
      <c r="AS117" s="3"/>
      <c r="AT117" s="3"/>
      <c r="AU117" s="4"/>
    </row>
    <row r="118" spans="1:47" x14ac:dyDescent="0.25">
      <c r="A118" s="12" t="s">
        <v>162</v>
      </c>
      <c r="B118" s="3">
        <v>6.6</v>
      </c>
      <c r="C118" s="3">
        <v>1</v>
      </c>
      <c r="D118" s="3">
        <v>1.6</v>
      </c>
      <c r="E118" s="3"/>
      <c r="F118" s="3">
        <v>5</v>
      </c>
      <c r="G118" s="3"/>
      <c r="H118" s="3"/>
      <c r="I118" s="3">
        <v>1</v>
      </c>
      <c r="J118" s="2"/>
      <c r="K118" s="3">
        <f t="shared" si="68"/>
        <v>1.7600000000000002</v>
      </c>
      <c r="L118" s="3">
        <f t="shared" si="69"/>
        <v>1.1000000000000001</v>
      </c>
      <c r="M118" s="3"/>
      <c r="N118" s="3"/>
      <c r="O118" s="3"/>
      <c r="P118" s="3"/>
      <c r="Q118" s="3"/>
      <c r="R118" s="3">
        <f t="shared" si="70"/>
        <v>6.5</v>
      </c>
      <c r="S118" s="3">
        <f t="shared" si="71"/>
        <v>5</v>
      </c>
      <c r="T118" s="3"/>
      <c r="U118" s="3">
        <f t="shared" si="72"/>
        <v>0</v>
      </c>
      <c r="V118" s="3">
        <f t="shared" si="73"/>
        <v>0</v>
      </c>
      <c r="W118" s="3">
        <f t="shared" si="74"/>
        <v>1</v>
      </c>
      <c r="X118" s="3">
        <f t="shared" si="75"/>
        <v>1.1000000000000001</v>
      </c>
      <c r="Y118" s="3">
        <f t="shared" si="76"/>
        <v>1.7600000000000002</v>
      </c>
      <c r="Z118" s="3">
        <f t="shared" si="77"/>
        <v>1.7600000000000002</v>
      </c>
      <c r="AA118" s="3"/>
      <c r="AB118" s="3">
        <f t="shared" si="78"/>
        <v>0</v>
      </c>
      <c r="AC118" s="3">
        <f t="shared" si="79"/>
        <v>0</v>
      </c>
      <c r="AD118" s="3">
        <f t="shared" si="80"/>
        <v>0</v>
      </c>
      <c r="AE118" s="3"/>
      <c r="AF118" s="3">
        <f t="shared" si="81"/>
        <v>5</v>
      </c>
      <c r="AG118" s="3">
        <f t="shared" si="82"/>
        <v>6.5</v>
      </c>
      <c r="AH118" s="3"/>
      <c r="AI118" s="3">
        <f t="shared" si="83"/>
        <v>0</v>
      </c>
      <c r="AJ118" s="3"/>
      <c r="AK118" s="3">
        <f t="shared" si="84"/>
        <v>6.1</v>
      </c>
      <c r="AL118" s="3">
        <f t="shared" si="85"/>
        <v>1.7600000000000002</v>
      </c>
      <c r="AM118" s="3">
        <f t="shared" si="86"/>
        <v>0</v>
      </c>
      <c r="AN118" s="3">
        <f t="shared" si="66"/>
        <v>2.2000000000000002</v>
      </c>
      <c r="AO118" s="3">
        <f t="shared" si="67"/>
        <v>2.2000000000000002</v>
      </c>
      <c r="AP118" s="3"/>
      <c r="AQ118" s="3">
        <f t="shared" si="64"/>
        <v>10</v>
      </c>
      <c r="AR118" s="3">
        <f t="shared" si="65"/>
        <v>10</v>
      </c>
      <c r="AS118" s="3"/>
      <c r="AT118" s="3"/>
      <c r="AU118" s="4"/>
    </row>
    <row r="119" spans="1:47" x14ac:dyDescent="0.25">
      <c r="A119" s="12" t="s">
        <v>163</v>
      </c>
      <c r="B119" s="3">
        <v>13.4</v>
      </c>
      <c r="C119" s="3">
        <v>1</v>
      </c>
      <c r="D119" s="3">
        <v>8.4</v>
      </c>
      <c r="E119" s="3"/>
      <c r="F119" s="3">
        <v>5</v>
      </c>
      <c r="G119" s="3"/>
      <c r="H119" s="3"/>
      <c r="I119" s="3">
        <v>1</v>
      </c>
      <c r="J119" s="2"/>
      <c r="K119" s="3">
        <f t="shared" si="68"/>
        <v>12.64</v>
      </c>
      <c r="L119" s="3">
        <f t="shared" si="69"/>
        <v>7.9</v>
      </c>
      <c r="M119" s="3"/>
      <c r="N119" s="3"/>
      <c r="O119" s="3"/>
      <c r="P119" s="3"/>
      <c r="Q119" s="3"/>
      <c r="R119" s="3">
        <f t="shared" si="70"/>
        <v>6.5</v>
      </c>
      <c r="S119" s="3">
        <f t="shared" si="71"/>
        <v>5</v>
      </c>
      <c r="T119" s="3"/>
      <c r="U119" s="3">
        <f t="shared" si="72"/>
        <v>0</v>
      </c>
      <c r="V119" s="3">
        <f t="shared" si="73"/>
        <v>0</v>
      </c>
      <c r="W119" s="3">
        <f t="shared" si="74"/>
        <v>1</v>
      </c>
      <c r="X119" s="3">
        <f t="shared" si="75"/>
        <v>7.9</v>
      </c>
      <c r="Y119" s="3">
        <f t="shared" si="76"/>
        <v>12.64</v>
      </c>
      <c r="Z119" s="3">
        <f t="shared" si="77"/>
        <v>12.64</v>
      </c>
      <c r="AA119" s="3"/>
      <c r="AB119" s="3">
        <f t="shared" si="78"/>
        <v>0</v>
      </c>
      <c r="AC119" s="3">
        <f t="shared" si="79"/>
        <v>0</v>
      </c>
      <c r="AD119" s="3">
        <f t="shared" si="80"/>
        <v>0</v>
      </c>
      <c r="AE119" s="3"/>
      <c r="AF119" s="3">
        <f t="shared" si="81"/>
        <v>5</v>
      </c>
      <c r="AG119" s="3">
        <f t="shared" si="82"/>
        <v>6.5</v>
      </c>
      <c r="AH119" s="3"/>
      <c r="AI119" s="3">
        <f t="shared" si="83"/>
        <v>0</v>
      </c>
      <c r="AJ119" s="3"/>
      <c r="AK119" s="3">
        <f t="shared" si="84"/>
        <v>12.9</v>
      </c>
      <c r="AL119" s="3">
        <f t="shared" si="85"/>
        <v>12.64</v>
      </c>
      <c r="AM119" s="3">
        <f t="shared" si="86"/>
        <v>0</v>
      </c>
      <c r="AN119" s="3">
        <f t="shared" si="66"/>
        <v>15.8</v>
      </c>
      <c r="AO119" s="3">
        <f t="shared" si="67"/>
        <v>15.8</v>
      </c>
      <c r="AP119" s="3"/>
      <c r="AQ119" s="3">
        <f t="shared" si="64"/>
        <v>10</v>
      </c>
      <c r="AR119" s="3">
        <f t="shared" si="65"/>
        <v>10</v>
      </c>
      <c r="AS119" s="3"/>
      <c r="AT119" s="3"/>
      <c r="AU119" s="4"/>
    </row>
    <row r="120" spans="1:47" x14ac:dyDescent="0.25">
      <c r="A120" s="12" t="s">
        <v>164</v>
      </c>
      <c r="B120" s="3">
        <v>13.5</v>
      </c>
      <c r="C120" s="3">
        <v>1</v>
      </c>
      <c r="D120" s="3">
        <v>8.5</v>
      </c>
      <c r="E120" s="3"/>
      <c r="F120" s="3">
        <v>5</v>
      </c>
      <c r="G120" s="3"/>
      <c r="H120" s="3"/>
      <c r="I120" s="3">
        <v>1</v>
      </c>
      <c r="J120" s="2"/>
      <c r="K120" s="3">
        <f t="shared" si="68"/>
        <v>12.8</v>
      </c>
      <c r="L120" s="3">
        <f t="shared" si="69"/>
        <v>8</v>
      </c>
      <c r="M120" s="3"/>
      <c r="N120" s="3"/>
      <c r="O120" s="3"/>
      <c r="P120" s="3"/>
      <c r="Q120" s="3"/>
      <c r="R120" s="3">
        <f t="shared" si="70"/>
        <v>6.5</v>
      </c>
      <c r="S120" s="3">
        <f t="shared" si="71"/>
        <v>5</v>
      </c>
      <c r="T120" s="3"/>
      <c r="U120" s="3">
        <f t="shared" si="72"/>
        <v>0</v>
      </c>
      <c r="V120" s="3">
        <f t="shared" si="73"/>
        <v>0</v>
      </c>
      <c r="W120" s="3">
        <f t="shared" si="74"/>
        <v>1</v>
      </c>
      <c r="X120" s="3">
        <f t="shared" si="75"/>
        <v>8</v>
      </c>
      <c r="Y120" s="3">
        <f t="shared" si="76"/>
        <v>12.8</v>
      </c>
      <c r="Z120" s="3">
        <f t="shared" si="77"/>
        <v>12.8</v>
      </c>
      <c r="AA120" s="3"/>
      <c r="AB120" s="3">
        <f t="shared" si="78"/>
        <v>0</v>
      </c>
      <c r="AC120" s="3">
        <f t="shared" si="79"/>
        <v>0</v>
      </c>
      <c r="AD120" s="3">
        <f t="shared" si="80"/>
        <v>0</v>
      </c>
      <c r="AE120" s="3"/>
      <c r="AF120" s="3">
        <f t="shared" si="81"/>
        <v>5</v>
      </c>
      <c r="AG120" s="3">
        <f t="shared" si="82"/>
        <v>6.5</v>
      </c>
      <c r="AH120" s="3"/>
      <c r="AI120" s="3">
        <f t="shared" si="83"/>
        <v>0</v>
      </c>
      <c r="AJ120" s="3"/>
      <c r="AK120" s="3">
        <f t="shared" si="84"/>
        <v>13</v>
      </c>
      <c r="AL120" s="3">
        <f t="shared" si="85"/>
        <v>12.8</v>
      </c>
      <c r="AM120" s="3">
        <f t="shared" si="86"/>
        <v>0</v>
      </c>
      <c r="AN120" s="3">
        <f t="shared" si="66"/>
        <v>16</v>
      </c>
      <c r="AO120" s="3">
        <f t="shared" si="67"/>
        <v>16</v>
      </c>
      <c r="AP120" s="3"/>
      <c r="AQ120" s="3">
        <f t="shared" si="64"/>
        <v>10</v>
      </c>
      <c r="AR120" s="3">
        <f t="shared" si="65"/>
        <v>10</v>
      </c>
      <c r="AS120" s="3"/>
      <c r="AT120" s="3"/>
      <c r="AU120" s="4"/>
    </row>
    <row r="121" spans="1:47" x14ac:dyDescent="0.25">
      <c r="A121" s="12" t="s">
        <v>165</v>
      </c>
      <c r="B121" s="3">
        <v>13.5</v>
      </c>
      <c r="C121" s="3">
        <v>1</v>
      </c>
      <c r="D121" s="3">
        <v>8.5</v>
      </c>
      <c r="E121" s="3"/>
      <c r="F121" s="3">
        <v>5</v>
      </c>
      <c r="G121" s="3"/>
      <c r="H121" s="3"/>
      <c r="I121" s="3">
        <v>1</v>
      </c>
      <c r="J121" s="2"/>
      <c r="K121" s="3">
        <f t="shared" si="68"/>
        <v>12.8</v>
      </c>
      <c r="L121" s="3">
        <f t="shared" si="69"/>
        <v>8</v>
      </c>
      <c r="M121" s="3"/>
      <c r="N121" s="3"/>
      <c r="O121" s="3"/>
      <c r="P121" s="3"/>
      <c r="Q121" s="3"/>
      <c r="R121" s="3">
        <f t="shared" si="70"/>
        <v>6.5</v>
      </c>
      <c r="S121" s="3">
        <f t="shared" si="71"/>
        <v>5</v>
      </c>
      <c r="T121" s="3"/>
      <c r="U121" s="3">
        <f t="shared" si="72"/>
        <v>0</v>
      </c>
      <c r="V121" s="3">
        <f t="shared" si="73"/>
        <v>0</v>
      </c>
      <c r="W121" s="3">
        <f t="shared" si="74"/>
        <v>1</v>
      </c>
      <c r="X121" s="3">
        <f t="shared" si="75"/>
        <v>8</v>
      </c>
      <c r="Y121" s="3">
        <f t="shared" si="76"/>
        <v>12.8</v>
      </c>
      <c r="Z121" s="3">
        <f t="shared" si="77"/>
        <v>12.8</v>
      </c>
      <c r="AA121" s="3"/>
      <c r="AB121" s="3">
        <f t="shared" si="78"/>
        <v>0</v>
      </c>
      <c r="AC121" s="3">
        <f t="shared" si="79"/>
        <v>0</v>
      </c>
      <c r="AD121" s="3">
        <f t="shared" si="80"/>
        <v>0</v>
      </c>
      <c r="AE121" s="3"/>
      <c r="AF121" s="3">
        <f t="shared" si="81"/>
        <v>5</v>
      </c>
      <c r="AG121" s="3">
        <f t="shared" si="82"/>
        <v>6.5</v>
      </c>
      <c r="AH121" s="3"/>
      <c r="AI121" s="3">
        <f t="shared" si="83"/>
        <v>0</v>
      </c>
      <c r="AJ121" s="3"/>
      <c r="AK121" s="3">
        <f t="shared" si="84"/>
        <v>13</v>
      </c>
      <c r="AL121" s="3">
        <f t="shared" si="85"/>
        <v>12.8</v>
      </c>
      <c r="AM121" s="3">
        <f t="shared" si="86"/>
        <v>0</v>
      </c>
      <c r="AN121" s="3">
        <f t="shared" si="66"/>
        <v>16</v>
      </c>
      <c r="AO121" s="3">
        <f t="shared" si="67"/>
        <v>16</v>
      </c>
      <c r="AP121" s="3"/>
      <c r="AQ121" s="3">
        <f t="shared" si="64"/>
        <v>10</v>
      </c>
      <c r="AR121" s="3">
        <f t="shared" si="65"/>
        <v>10</v>
      </c>
      <c r="AS121" s="3"/>
      <c r="AT121" s="3"/>
      <c r="AU121" s="4"/>
    </row>
    <row r="122" spans="1:47" x14ac:dyDescent="0.25">
      <c r="A122" s="12" t="s">
        <v>166</v>
      </c>
      <c r="B122" s="3">
        <v>6.6</v>
      </c>
      <c r="C122" s="3">
        <v>1</v>
      </c>
      <c r="D122" s="3">
        <v>1.6</v>
      </c>
      <c r="E122" s="3"/>
      <c r="F122" s="3">
        <v>5</v>
      </c>
      <c r="G122" s="3"/>
      <c r="H122" s="3"/>
      <c r="I122" s="3">
        <v>1</v>
      </c>
      <c r="J122" s="2"/>
      <c r="K122" s="3">
        <f t="shared" si="68"/>
        <v>1.7600000000000002</v>
      </c>
      <c r="L122" s="3">
        <f t="shared" si="69"/>
        <v>1.1000000000000001</v>
      </c>
      <c r="M122" s="3"/>
      <c r="N122" s="3"/>
      <c r="O122" s="3"/>
      <c r="P122" s="3"/>
      <c r="Q122" s="3"/>
      <c r="R122" s="3">
        <f t="shared" si="70"/>
        <v>6.5</v>
      </c>
      <c r="S122" s="3">
        <f t="shared" si="71"/>
        <v>5</v>
      </c>
      <c r="T122" s="3"/>
      <c r="U122" s="3">
        <f t="shared" si="72"/>
        <v>0</v>
      </c>
      <c r="V122" s="3">
        <f t="shared" si="73"/>
        <v>0</v>
      </c>
      <c r="W122" s="3">
        <f t="shared" si="74"/>
        <v>1</v>
      </c>
      <c r="X122" s="3">
        <f t="shared" si="75"/>
        <v>1.1000000000000001</v>
      </c>
      <c r="Y122" s="3">
        <f t="shared" si="76"/>
        <v>1.7600000000000002</v>
      </c>
      <c r="Z122" s="3">
        <f t="shared" si="77"/>
        <v>1.7600000000000002</v>
      </c>
      <c r="AA122" s="3"/>
      <c r="AB122" s="3">
        <f t="shared" si="78"/>
        <v>0</v>
      </c>
      <c r="AC122" s="3">
        <f t="shared" si="79"/>
        <v>0</v>
      </c>
      <c r="AD122" s="3">
        <f t="shared" si="80"/>
        <v>0</v>
      </c>
      <c r="AE122" s="3"/>
      <c r="AF122" s="3">
        <f t="shared" si="81"/>
        <v>5</v>
      </c>
      <c r="AG122" s="3">
        <f t="shared" si="82"/>
        <v>6.5</v>
      </c>
      <c r="AH122" s="3"/>
      <c r="AI122" s="3">
        <f t="shared" si="83"/>
        <v>0</v>
      </c>
      <c r="AJ122" s="3"/>
      <c r="AK122" s="3">
        <f t="shared" si="84"/>
        <v>6.1</v>
      </c>
      <c r="AL122" s="3">
        <f t="shared" si="85"/>
        <v>1.7600000000000002</v>
      </c>
      <c r="AM122" s="3">
        <f t="shared" si="86"/>
        <v>0</v>
      </c>
      <c r="AN122" s="3">
        <f t="shared" si="66"/>
        <v>2.2000000000000002</v>
      </c>
      <c r="AO122" s="3">
        <f t="shared" si="67"/>
        <v>2.2000000000000002</v>
      </c>
      <c r="AP122" s="3"/>
      <c r="AQ122" s="3">
        <f t="shared" si="64"/>
        <v>10</v>
      </c>
      <c r="AR122" s="3">
        <f t="shared" si="65"/>
        <v>10</v>
      </c>
      <c r="AS122" s="3"/>
      <c r="AT122" s="3"/>
      <c r="AU122" s="4"/>
    </row>
    <row r="123" spans="1:47" x14ac:dyDescent="0.25">
      <c r="A123" s="12" t="s">
        <v>167</v>
      </c>
      <c r="B123" s="3">
        <v>13.5</v>
      </c>
      <c r="C123" s="3">
        <v>1</v>
      </c>
      <c r="D123" s="3">
        <v>8.5</v>
      </c>
      <c r="E123" s="3"/>
      <c r="F123" s="3">
        <v>5</v>
      </c>
      <c r="G123" s="3"/>
      <c r="H123" s="3"/>
      <c r="I123" s="3">
        <v>1</v>
      </c>
      <c r="J123" s="2"/>
      <c r="K123" s="3">
        <f t="shared" si="68"/>
        <v>12.8</v>
      </c>
      <c r="L123" s="3">
        <f t="shared" si="69"/>
        <v>8</v>
      </c>
      <c r="M123" s="3"/>
      <c r="N123" s="3"/>
      <c r="O123" s="3"/>
      <c r="P123" s="3"/>
      <c r="Q123" s="3"/>
      <c r="R123" s="3">
        <f t="shared" si="70"/>
        <v>6.5</v>
      </c>
      <c r="S123" s="3">
        <f t="shared" si="71"/>
        <v>5</v>
      </c>
      <c r="T123" s="3"/>
      <c r="U123" s="3">
        <f t="shared" si="72"/>
        <v>0</v>
      </c>
      <c r="V123" s="3">
        <f t="shared" si="73"/>
        <v>0</v>
      </c>
      <c r="W123" s="3">
        <f t="shared" si="74"/>
        <v>1</v>
      </c>
      <c r="X123" s="3">
        <f t="shared" si="75"/>
        <v>8</v>
      </c>
      <c r="Y123" s="3">
        <f t="shared" si="76"/>
        <v>12.8</v>
      </c>
      <c r="Z123" s="3">
        <f t="shared" si="77"/>
        <v>12.8</v>
      </c>
      <c r="AA123" s="3"/>
      <c r="AB123" s="3">
        <f t="shared" si="78"/>
        <v>0</v>
      </c>
      <c r="AC123" s="3">
        <f t="shared" si="79"/>
        <v>0</v>
      </c>
      <c r="AD123" s="3">
        <f t="shared" si="80"/>
        <v>0</v>
      </c>
      <c r="AE123" s="3"/>
      <c r="AF123" s="3">
        <f t="shared" si="81"/>
        <v>5</v>
      </c>
      <c r="AG123" s="3">
        <f t="shared" si="82"/>
        <v>6.5</v>
      </c>
      <c r="AH123" s="3"/>
      <c r="AI123" s="3">
        <f t="shared" si="83"/>
        <v>0</v>
      </c>
      <c r="AJ123" s="3"/>
      <c r="AK123" s="3">
        <f t="shared" si="84"/>
        <v>13</v>
      </c>
      <c r="AL123" s="3">
        <f t="shared" si="85"/>
        <v>12.8</v>
      </c>
      <c r="AM123" s="3">
        <f t="shared" si="86"/>
        <v>0</v>
      </c>
      <c r="AN123" s="3">
        <f t="shared" si="66"/>
        <v>16</v>
      </c>
      <c r="AO123" s="3">
        <f t="shared" si="67"/>
        <v>16</v>
      </c>
      <c r="AP123" s="3"/>
      <c r="AQ123" s="3">
        <f t="shared" si="64"/>
        <v>10</v>
      </c>
      <c r="AR123" s="3">
        <f t="shared" si="65"/>
        <v>10</v>
      </c>
      <c r="AS123" s="3"/>
      <c r="AT123" s="3"/>
      <c r="AU123" s="4"/>
    </row>
    <row r="124" spans="1:47" x14ac:dyDescent="0.25">
      <c r="A124" s="12" t="s">
        <v>168</v>
      </c>
      <c r="B124" s="3">
        <v>6.8</v>
      </c>
      <c r="C124" s="3">
        <v>1</v>
      </c>
      <c r="D124" s="3">
        <v>1.8</v>
      </c>
      <c r="E124" s="3"/>
      <c r="F124" s="3">
        <v>5</v>
      </c>
      <c r="G124" s="3"/>
      <c r="H124" s="3"/>
      <c r="I124" s="3">
        <v>1</v>
      </c>
      <c r="J124" s="2"/>
      <c r="K124" s="3">
        <f t="shared" si="68"/>
        <v>2.08</v>
      </c>
      <c r="L124" s="3">
        <f t="shared" si="69"/>
        <v>1.3</v>
      </c>
      <c r="M124" s="3"/>
      <c r="N124" s="3"/>
      <c r="O124" s="3"/>
      <c r="P124" s="3"/>
      <c r="Q124" s="3"/>
      <c r="R124" s="3">
        <f t="shared" si="70"/>
        <v>6.5</v>
      </c>
      <c r="S124" s="3">
        <f t="shared" si="71"/>
        <v>5</v>
      </c>
      <c r="T124" s="3"/>
      <c r="U124" s="3">
        <f t="shared" si="72"/>
        <v>0</v>
      </c>
      <c r="V124" s="3">
        <f t="shared" si="73"/>
        <v>0</v>
      </c>
      <c r="W124" s="3">
        <f t="shared" si="74"/>
        <v>1</v>
      </c>
      <c r="X124" s="3">
        <f t="shared" si="75"/>
        <v>1.3</v>
      </c>
      <c r="Y124" s="3">
        <f t="shared" si="76"/>
        <v>2.08</v>
      </c>
      <c r="Z124" s="3">
        <f t="shared" si="77"/>
        <v>2.08</v>
      </c>
      <c r="AA124" s="3"/>
      <c r="AB124" s="3">
        <f t="shared" si="78"/>
        <v>0</v>
      </c>
      <c r="AC124" s="3">
        <f t="shared" si="79"/>
        <v>0</v>
      </c>
      <c r="AD124" s="3">
        <f t="shared" si="80"/>
        <v>0</v>
      </c>
      <c r="AE124" s="3"/>
      <c r="AF124" s="3">
        <f t="shared" si="81"/>
        <v>5</v>
      </c>
      <c r="AG124" s="3">
        <f t="shared" si="82"/>
        <v>6.5</v>
      </c>
      <c r="AH124" s="3"/>
      <c r="AI124" s="3">
        <f t="shared" si="83"/>
        <v>0</v>
      </c>
      <c r="AJ124" s="3"/>
      <c r="AK124" s="3">
        <f t="shared" si="84"/>
        <v>6.3</v>
      </c>
      <c r="AL124" s="3">
        <f t="shared" si="85"/>
        <v>2.08</v>
      </c>
      <c r="AM124" s="3">
        <f t="shared" si="86"/>
        <v>0</v>
      </c>
      <c r="AN124" s="3">
        <f t="shared" si="66"/>
        <v>2.6</v>
      </c>
      <c r="AO124" s="3">
        <f t="shared" si="67"/>
        <v>2.6</v>
      </c>
      <c r="AP124" s="3"/>
      <c r="AQ124" s="3">
        <f t="shared" si="64"/>
        <v>10</v>
      </c>
      <c r="AR124" s="3">
        <f t="shared" si="65"/>
        <v>10</v>
      </c>
      <c r="AS124" s="3"/>
      <c r="AT124" s="3"/>
      <c r="AU124" s="4"/>
    </row>
    <row r="125" spans="1:47" x14ac:dyDescent="0.25">
      <c r="A125" s="12" t="s">
        <v>169</v>
      </c>
      <c r="B125" s="3">
        <v>13.2</v>
      </c>
      <c r="C125" s="3">
        <v>1</v>
      </c>
      <c r="D125" s="3">
        <v>8.6999999999999993</v>
      </c>
      <c r="E125" s="3"/>
      <c r="F125" s="3">
        <v>4.5</v>
      </c>
      <c r="G125" s="3"/>
      <c r="H125" s="3"/>
      <c r="I125" s="3">
        <v>1</v>
      </c>
      <c r="J125" s="2"/>
      <c r="K125" s="3">
        <f t="shared" si="68"/>
        <v>13.12</v>
      </c>
      <c r="L125" s="3">
        <f t="shared" si="69"/>
        <v>8.1999999999999993</v>
      </c>
      <c r="M125" s="3"/>
      <c r="N125" s="3"/>
      <c r="O125" s="3"/>
      <c r="P125" s="3"/>
      <c r="Q125" s="3"/>
      <c r="R125" s="3">
        <f t="shared" si="70"/>
        <v>5.8500000000000005</v>
      </c>
      <c r="S125" s="3">
        <f t="shared" si="71"/>
        <v>4.5</v>
      </c>
      <c r="T125" s="3"/>
      <c r="U125" s="3">
        <f t="shared" si="72"/>
        <v>0</v>
      </c>
      <c r="V125" s="3">
        <f t="shared" si="73"/>
        <v>0</v>
      </c>
      <c r="W125" s="3">
        <f t="shared" si="74"/>
        <v>1</v>
      </c>
      <c r="X125" s="3">
        <f t="shared" si="75"/>
        <v>8.1999999999999993</v>
      </c>
      <c r="Y125" s="3">
        <f t="shared" si="76"/>
        <v>13.12</v>
      </c>
      <c r="Z125" s="3">
        <f t="shared" si="77"/>
        <v>13.12</v>
      </c>
      <c r="AA125" s="3"/>
      <c r="AB125" s="3">
        <f t="shared" si="78"/>
        <v>0</v>
      </c>
      <c r="AC125" s="3">
        <f t="shared" si="79"/>
        <v>0</v>
      </c>
      <c r="AD125" s="3">
        <f t="shared" si="80"/>
        <v>0</v>
      </c>
      <c r="AE125" s="3"/>
      <c r="AF125" s="3">
        <f t="shared" si="81"/>
        <v>4.5</v>
      </c>
      <c r="AG125" s="3">
        <f t="shared" si="82"/>
        <v>5.8500000000000005</v>
      </c>
      <c r="AH125" s="3"/>
      <c r="AI125" s="3">
        <f t="shared" si="83"/>
        <v>0</v>
      </c>
      <c r="AJ125" s="3"/>
      <c r="AK125" s="3">
        <f t="shared" si="84"/>
        <v>12.7</v>
      </c>
      <c r="AL125" s="3">
        <f t="shared" si="85"/>
        <v>13.12</v>
      </c>
      <c r="AM125" s="3">
        <f t="shared" si="86"/>
        <v>0</v>
      </c>
      <c r="AN125" s="3">
        <f t="shared" si="66"/>
        <v>16.399999999999999</v>
      </c>
      <c r="AO125" s="3">
        <f t="shared" si="67"/>
        <v>16.399999999999999</v>
      </c>
      <c r="AP125" s="3"/>
      <c r="AQ125" s="3">
        <f t="shared" si="64"/>
        <v>9</v>
      </c>
      <c r="AR125" s="3">
        <f t="shared" si="65"/>
        <v>9</v>
      </c>
      <c r="AS125" s="3">
        <v>165</v>
      </c>
      <c r="AT125" s="3">
        <f>AS125</f>
        <v>165</v>
      </c>
      <c r="AU125" s="4"/>
    </row>
    <row r="126" spans="1:47" x14ac:dyDescent="0.25">
      <c r="A126" s="12" t="s">
        <v>170</v>
      </c>
      <c r="B126" s="3">
        <v>13.2</v>
      </c>
      <c r="C126" s="3">
        <v>1</v>
      </c>
      <c r="D126" s="3">
        <v>8.6999999999999993</v>
      </c>
      <c r="E126" s="3"/>
      <c r="F126" s="3">
        <v>4.5</v>
      </c>
      <c r="G126" s="3"/>
      <c r="H126" s="3"/>
      <c r="I126" s="3">
        <v>1</v>
      </c>
      <c r="J126" s="2"/>
      <c r="K126" s="3">
        <f t="shared" si="68"/>
        <v>13.12</v>
      </c>
      <c r="L126" s="3">
        <f t="shared" si="69"/>
        <v>8.1999999999999993</v>
      </c>
      <c r="M126" s="3"/>
      <c r="N126" s="3"/>
      <c r="O126" s="3"/>
      <c r="P126" s="3"/>
      <c r="Q126" s="3"/>
      <c r="R126" s="3">
        <f t="shared" si="70"/>
        <v>5.8500000000000005</v>
      </c>
      <c r="S126" s="3">
        <f t="shared" si="71"/>
        <v>4.5</v>
      </c>
      <c r="T126" s="3"/>
      <c r="U126" s="3">
        <f t="shared" si="72"/>
        <v>0</v>
      </c>
      <c r="V126" s="3">
        <f t="shared" si="73"/>
        <v>0</v>
      </c>
      <c r="W126" s="3">
        <f t="shared" si="74"/>
        <v>1</v>
      </c>
      <c r="X126" s="3">
        <f t="shared" si="75"/>
        <v>8.1999999999999993</v>
      </c>
      <c r="Y126" s="3">
        <f t="shared" si="76"/>
        <v>13.12</v>
      </c>
      <c r="Z126" s="3">
        <f t="shared" si="77"/>
        <v>13.12</v>
      </c>
      <c r="AA126" s="3"/>
      <c r="AB126" s="3">
        <f t="shared" si="78"/>
        <v>0</v>
      </c>
      <c r="AC126" s="3">
        <f t="shared" si="79"/>
        <v>0</v>
      </c>
      <c r="AD126" s="3">
        <f t="shared" si="80"/>
        <v>0</v>
      </c>
      <c r="AE126" s="3"/>
      <c r="AF126" s="3">
        <f t="shared" si="81"/>
        <v>4.5</v>
      </c>
      <c r="AG126" s="3">
        <f t="shared" si="82"/>
        <v>5.8500000000000005</v>
      </c>
      <c r="AH126" s="3"/>
      <c r="AI126" s="3">
        <f t="shared" si="83"/>
        <v>0</v>
      </c>
      <c r="AJ126" s="3"/>
      <c r="AK126" s="3">
        <f t="shared" si="84"/>
        <v>12.7</v>
      </c>
      <c r="AL126" s="3">
        <f t="shared" si="85"/>
        <v>13.12</v>
      </c>
      <c r="AM126" s="3">
        <f t="shared" si="86"/>
        <v>0</v>
      </c>
      <c r="AN126" s="3">
        <f t="shared" si="66"/>
        <v>16.399999999999999</v>
      </c>
      <c r="AO126" s="3">
        <f t="shared" si="67"/>
        <v>16.399999999999999</v>
      </c>
      <c r="AP126" s="3"/>
      <c r="AQ126" s="3">
        <f t="shared" si="64"/>
        <v>9</v>
      </c>
      <c r="AR126" s="3">
        <f t="shared" si="65"/>
        <v>9</v>
      </c>
      <c r="AS126" s="3"/>
      <c r="AT126" s="3"/>
      <c r="AU126" s="4"/>
    </row>
    <row r="127" spans="1:47" x14ac:dyDescent="0.25">
      <c r="A127" s="12" t="s">
        <v>171</v>
      </c>
      <c r="B127" s="3">
        <v>6.9</v>
      </c>
      <c r="C127" s="3">
        <v>1</v>
      </c>
      <c r="D127" s="3">
        <v>1.9</v>
      </c>
      <c r="E127" s="3"/>
      <c r="F127" s="3">
        <v>5</v>
      </c>
      <c r="G127" s="3"/>
      <c r="H127" s="3"/>
      <c r="I127" s="3">
        <v>1</v>
      </c>
      <c r="J127" s="2"/>
      <c r="K127" s="3">
        <f t="shared" si="68"/>
        <v>2.2399999999999998</v>
      </c>
      <c r="L127" s="3">
        <f t="shared" si="69"/>
        <v>1.4</v>
      </c>
      <c r="M127" s="3"/>
      <c r="N127" s="3"/>
      <c r="O127" s="3"/>
      <c r="P127" s="3"/>
      <c r="Q127" s="3"/>
      <c r="R127" s="3">
        <f t="shared" si="70"/>
        <v>6.5</v>
      </c>
      <c r="S127" s="3">
        <f t="shared" si="71"/>
        <v>5</v>
      </c>
      <c r="T127" s="3"/>
      <c r="U127" s="3">
        <f t="shared" si="72"/>
        <v>0</v>
      </c>
      <c r="V127" s="3">
        <f t="shared" si="73"/>
        <v>0</v>
      </c>
      <c r="W127" s="3">
        <f t="shared" si="74"/>
        <v>1</v>
      </c>
      <c r="X127" s="3">
        <f t="shared" si="75"/>
        <v>1.4</v>
      </c>
      <c r="Y127" s="3">
        <f t="shared" si="76"/>
        <v>2.2399999999999998</v>
      </c>
      <c r="Z127" s="3">
        <f t="shared" si="77"/>
        <v>2.2399999999999998</v>
      </c>
      <c r="AA127" s="3"/>
      <c r="AB127" s="3">
        <f t="shared" si="78"/>
        <v>0</v>
      </c>
      <c r="AC127" s="3">
        <f t="shared" si="79"/>
        <v>0</v>
      </c>
      <c r="AD127" s="3">
        <f t="shared" si="80"/>
        <v>0</v>
      </c>
      <c r="AE127" s="3"/>
      <c r="AF127" s="3">
        <f t="shared" si="81"/>
        <v>5</v>
      </c>
      <c r="AG127" s="3">
        <f t="shared" si="82"/>
        <v>6.5</v>
      </c>
      <c r="AH127" s="3"/>
      <c r="AI127" s="3">
        <f t="shared" si="83"/>
        <v>0</v>
      </c>
      <c r="AJ127" s="3"/>
      <c r="AK127" s="3">
        <f t="shared" si="84"/>
        <v>6.4</v>
      </c>
      <c r="AL127" s="3">
        <f t="shared" si="85"/>
        <v>2.2399999999999998</v>
      </c>
      <c r="AM127" s="3">
        <f t="shared" si="86"/>
        <v>0</v>
      </c>
      <c r="AN127" s="3">
        <f t="shared" si="66"/>
        <v>2.8</v>
      </c>
      <c r="AO127" s="3">
        <f t="shared" si="67"/>
        <v>2.8</v>
      </c>
      <c r="AP127" s="3"/>
      <c r="AQ127" s="3">
        <f t="shared" si="64"/>
        <v>10</v>
      </c>
      <c r="AR127" s="3">
        <f t="shared" si="65"/>
        <v>10</v>
      </c>
      <c r="AS127" s="3"/>
      <c r="AT127" s="3"/>
      <c r="AU127" s="4"/>
    </row>
    <row r="128" spans="1:47" x14ac:dyDescent="0.25">
      <c r="A128" s="12" t="s">
        <v>172</v>
      </c>
      <c r="B128" s="3">
        <v>6.9</v>
      </c>
      <c r="C128" s="3">
        <v>1</v>
      </c>
      <c r="D128" s="3">
        <v>1.9</v>
      </c>
      <c r="E128" s="3"/>
      <c r="F128" s="3">
        <v>5</v>
      </c>
      <c r="G128" s="3"/>
      <c r="H128" s="3"/>
      <c r="I128" s="3">
        <v>1</v>
      </c>
      <c r="J128" s="2"/>
      <c r="K128" s="3">
        <f t="shared" si="68"/>
        <v>2.2399999999999998</v>
      </c>
      <c r="L128" s="3">
        <f t="shared" si="69"/>
        <v>1.4</v>
      </c>
      <c r="M128" s="3"/>
      <c r="N128" s="3"/>
      <c r="O128" s="3"/>
      <c r="P128" s="3"/>
      <c r="Q128" s="3"/>
      <c r="R128" s="3">
        <f t="shared" si="70"/>
        <v>6.5</v>
      </c>
      <c r="S128" s="3">
        <f t="shared" si="71"/>
        <v>5</v>
      </c>
      <c r="T128" s="3"/>
      <c r="U128" s="3">
        <f t="shared" si="72"/>
        <v>0</v>
      </c>
      <c r="V128" s="3">
        <f t="shared" si="73"/>
        <v>0</v>
      </c>
      <c r="W128" s="3">
        <f t="shared" si="74"/>
        <v>1</v>
      </c>
      <c r="X128" s="3">
        <f t="shared" si="75"/>
        <v>1.4</v>
      </c>
      <c r="Y128" s="3">
        <f t="shared" si="76"/>
        <v>2.2399999999999998</v>
      </c>
      <c r="Z128" s="3">
        <f t="shared" si="77"/>
        <v>2.2399999999999998</v>
      </c>
      <c r="AA128" s="3"/>
      <c r="AB128" s="3">
        <f t="shared" si="78"/>
        <v>0</v>
      </c>
      <c r="AC128" s="3">
        <f t="shared" si="79"/>
        <v>0</v>
      </c>
      <c r="AD128" s="3">
        <f t="shared" si="80"/>
        <v>0</v>
      </c>
      <c r="AE128" s="3"/>
      <c r="AF128" s="3">
        <f t="shared" si="81"/>
        <v>5</v>
      </c>
      <c r="AG128" s="3">
        <f t="shared" si="82"/>
        <v>6.5</v>
      </c>
      <c r="AH128" s="3"/>
      <c r="AI128" s="3">
        <f t="shared" si="83"/>
        <v>0</v>
      </c>
      <c r="AJ128" s="3"/>
      <c r="AK128" s="3">
        <f t="shared" si="84"/>
        <v>6.4</v>
      </c>
      <c r="AL128" s="3">
        <f t="shared" si="85"/>
        <v>2.2399999999999998</v>
      </c>
      <c r="AM128" s="3">
        <f t="shared" si="86"/>
        <v>0</v>
      </c>
      <c r="AN128" s="3">
        <f t="shared" si="66"/>
        <v>2.8</v>
      </c>
      <c r="AO128" s="3">
        <f t="shared" si="67"/>
        <v>2.8</v>
      </c>
      <c r="AP128" s="3"/>
      <c r="AQ128" s="3">
        <f t="shared" si="64"/>
        <v>10</v>
      </c>
      <c r="AR128" s="3">
        <f t="shared" si="65"/>
        <v>10</v>
      </c>
      <c r="AS128" s="3"/>
      <c r="AT128" s="3"/>
      <c r="AU128" s="4"/>
    </row>
    <row r="129" spans="1:47" x14ac:dyDescent="0.25">
      <c r="A129" s="12" t="s">
        <v>173</v>
      </c>
      <c r="B129" s="3">
        <v>13.2</v>
      </c>
      <c r="C129" s="3">
        <v>1</v>
      </c>
      <c r="D129" s="3">
        <v>8.6999999999999993</v>
      </c>
      <c r="E129" s="3"/>
      <c r="F129" s="3">
        <v>4.5</v>
      </c>
      <c r="G129" s="3"/>
      <c r="H129" s="3"/>
      <c r="I129" s="3">
        <v>1</v>
      </c>
      <c r="J129" s="2"/>
      <c r="K129" s="3">
        <f t="shared" si="68"/>
        <v>13.12</v>
      </c>
      <c r="L129" s="3">
        <f t="shared" si="69"/>
        <v>8.1999999999999993</v>
      </c>
      <c r="M129" s="3"/>
      <c r="N129" s="3"/>
      <c r="O129" s="3"/>
      <c r="P129" s="3"/>
      <c r="Q129" s="3"/>
      <c r="R129" s="3">
        <f t="shared" si="70"/>
        <v>5.8500000000000005</v>
      </c>
      <c r="S129" s="3">
        <f t="shared" si="71"/>
        <v>4.5</v>
      </c>
      <c r="T129" s="3"/>
      <c r="U129" s="3">
        <f t="shared" si="72"/>
        <v>0</v>
      </c>
      <c r="V129" s="3">
        <f t="shared" si="73"/>
        <v>0</v>
      </c>
      <c r="W129" s="3">
        <f t="shared" si="74"/>
        <v>1</v>
      </c>
      <c r="X129" s="3">
        <f t="shared" si="75"/>
        <v>8.1999999999999993</v>
      </c>
      <c r="Y129" s="3">
        <f t="shared" si="76"/>
        <v>13.12</v>
      </c>
      <c r="Z129" s="3">
        <f t="shared" si="77"/>
        <v>13.12</v>
      </c>
      <c r="AA129" s="3"/>
      <c r="AB129" s="3">
        <f t="shared" si="78"/>
        <v>0</v>
      </c>
      <c r="AC129" s="3">
        <f t="shared" si="79"/>
        <v>0</v>
      </c>
      <c r="AD129" s="3">
        <f t="shared" si="80"/>
        <v>0</v>
      </c>
      <c r="AE129" s="3"/>
      <c r="AF129" s="3">
        <f t="shared" si="81"/>
        <v>4.5</v>
      </c>
      <c r="AG129" s="3">
        <f t="shared" si="82"/>
        <v>5.8500000000000005</v>
      </c>
      <c r="AH129" s="3"/>
      <c r="AI129" s="3">
        <f t="shared" si="83"/>
        <v>0</v>
      </c>
      <c r="AJ129" s="3"/>
      <c r="AK129" s="3">
        <f t="shared" si="84"/>
        <v>12.7</v>
      </c>
      <c r="AL129" s="3">
        <f t="shared" si="85"/>
        <v>13.12</v>
      </c>
      <c r="AM129" s="3">
        <f t="shared" si="86"/>
        <v>0</v>
      </c>
      <c r="AN129" s="3">
        <f t="shared" si="66"/>
        <v>16.399999999999999</v>
      </c>
      <c r="AO129" s="3">
        <f t="shared" si="67"/>
        <v>16.399999999999999</v>
      </c>
      <c r="AP129" s="3"/>
      <c r="AQ129" s="3">
        <f t="shared" si="64"/>
        <v>9</v>
      </c>
      <c r="AR129" s="3">
        <f t="shared" si="65"/>
        <v>9</v>
      </c>
      <c r="AS129" s="3"/>
      <c r="AT129" s="3"/>
      <c r="AU129" s="4"/>
    </row>
    <row r="130" spans="1:47" x14ac:dyDescent="0.25">
      <c r="A130" s="12" t="s">
        <v>174</v>
      </c>
      <c r="B130" s="3">
        <v>6.9</v>
      </c>
      <c r="C130" s="3">
        <v>1</v>
      </c>
      <c r="D130" s="3">
        <v>1.9</v>
      </c>
      <c r="E130" s="3"/>
      <c r="F130" s="3">
        <v>5</v>
      </c>
      <c r="G130" s="3"/>
      <c r="H130" s="3"/>
      <c r="I130" s="3">
        <v>1</v>
      </c>
      <c r="J130" s="2"/>
      <c r="K130" s="3">
        <f t="shared" si="68"/>
        <v>2.2399999999999998</v>
      </c>
      <c r="L130" s="3">
        <f t="shared" si="69"/>
        <v>1.4</v>
      </c>
      <c r="M130" s="3"/>
      <c r="N130" s="3"/>
      <c r="O130" s="3"/>
      <c r="P130" s="3"/>
      <c r="Q130" s="3"/>
      <c r="R130" s="3">
        <f t="shared" si="70"/>
        <v>6.5</v>
      </c>
      <c r="S130" s="3">
        <f t="shared" si="71"/>
        <v>5</v>
      </c>
      <c r="T130" s="3"/>
      <c r="U130" s="3">
        <f t="shared" si="72"/>
        <v>0</v>
      </c>
      <c r="V130" s="3">
        <f t="shared" si="73"/>
        <v>0</v>
      </c>
      <c r="W130" s="3">
        <f t="shared" si="74"/>
        <v>1</v>
      </c>
      <c r="X130" s="3">
        <f t="shared" si="75"/>
        <v>1.4</v>
      </c>
      <c r="Y130" s="3">
        <f t="shared" si="76"/>
        <v>2.2399999999999998</v>
      </c>
      <c r="Z130" s="3">
        <f t="shared" si="77"/>
        <v>2.2399999999999998</v>
      </c>
      <c r="AA130" s="3"/>
      <c r="AB130" s="3">
        <f t="shared" si="78"/>
        <v>0</v>
      </c>
      <c r="AC130" s="3">
        <f t="shared" si="79"/>
        <v>0</v>
      </c>
      <c r="AD130" s="3">
        <f t="shared" si="80"/>
        <v>0</v>
      </c>
      <c r="AE130" s="3"/>
      <c r="AF130" s="3">
        <f t="shared" si="81"/>
        <v>5</v>
      </c>
      <c r="AG130" s="3">
        <f t="shared" si="82"/>
        <v>6.5</v>
      </c>
      <c r="AH130" s="3"/>
      <c r="AI130" s="3">
        <f t="shared" si="83"/>
        <v>0</v>
      </c>
      <c r="AJ130" s="3"/>
      <c r="AK130" s="3">
        <f t="shared" si="84"/>
        <v>6.4</v>
      </c>
      <c r="AL130" s="3">
        <f t="shared" si="85"/>
        <v>2.2399999999999998</v>
      </c>
      <c r="AM130" s="3">
        <f t="shared" si="86"/>
        <v>0</v>
      </c>
      <c r="AN130" s="3">
        <f t="shared" si="66"/>
        <v>2.8</v>
      </c>
      <c r="AO130" s="3">
        <f t="shared" si="67"/>
        <v>2.8</v>
      </c>
      <c r="AP130" s="3"/>
      <c r="AQ130" s="3">
        <f t="shared" si="64"/>
        <v>10</v>
      </c>
      <c r="AR130" s="3">
        <f t="shared" si="65"/>
        <v>10</v>
      </c>
      <c r="AS130" s="3"/>
      <c r="AT130" s="3"/>
      <c r="AU130" s="4"/>
    </row>
    <row r="131" spans="1:47" x14ac:dyDescent="0.25">
      <c r="A131" s="12" t="s">
        <v>175</v>
      </c>
      <c r="B131" s="3">
        <v>6.9</v>
      </c>
      <c r="C131" s="3">
        <v>1</v>
      </c>
      <c r="D131" s="3">
        <v>1.9</v>
      </c>
      <c r="E131" s="3"/>
      <c r="F131" s="3">
        <v>5</v>
      </c>
      <c r="G131" s="3"/>
      <c r="H131" s="3"/>
      <c r="I131" s="3">
        <v>1</v>
      </c>
      <c r="J131" s="2"/>
      <c r="K131" s="3">
        <f t="shared" si="68"/>
        <v>2.2399999999999998</v>
      </c>
      <c r="L131" s="3">
        <f t="shared" si="69"/>
        <v>1.4</v>
      </c>
      <c r="M131" s="3"/>
      <c r="N131" s="3"/>
      <c r="O131" s="3"/>
      <c r="P131" s="3"/>
      <c r="Q131" s="3"/>
      <c r="R131" s="3">
        <f t="shared" si="70"/>
        <v>6.5</v>
      </c>
      <c r="S131" s="3">
        <f t="shared" si="71"/>
        <v>5</v>
      </c>
      <c r="T131" s="3"/>
      <c r="U131" s="3">
        <f t="shared" si="72"/>
        <v>0</v>
      </c>
      <c r="V131" s="3">
        <f t="shared" si="73"/>
        <v>0</v>
      </c>
      <c r="W131" s="3">
        <f t="shared" si="74"/>
        <v>1</v>
      </c>
      <c r="X131" s="3">
        <f t="shared" si="75"/>
        <v>1.4</v>
      </c>
      <c r="Y131" s="3">
        <f t="shared" si="76"/>
        <v>2.2399999999999998</v>
      </c>
      <c r="Z131" s="3">
        <f t="shared" si="77"/>
        <v>2.2399999999999998</v>
      </c>
      <c r="AA131" s="3"/>
      <c r="AB131" s="3">
        <f t="shared" si="78"/>
        <v>0</v>
      </c>
      <c r="AC131" s="3">
        <f t="shared" si="79"/>
        <v>0</v>
      </c>
      <c r="AD131" s="3">
        <f t="shared" si="80"/>
        <v>0</v>
      </c>
      <c r="AE131" s="3"/>
      <c r="AF131" s="3">
        <f t="shared" si="81"/>
        <v>5</v>
      </c>
      <c r="AG131" s="3">
        <f t="shared" si="82"/>
        <v>6.5</v>
      </c>
      <c r="AH131" s="3"/>
      <c r="AI131" s="3">
        <f t="shared" si="83"/>
        <v>0</v>
      </c>
      <c r="AJ131" s="3"/>
      <c r="AK131" s="3">
        <f t="shared" si="84"/>
        <v>6.4</v>
      </c>
      <c r="AL131" s="3">
        <f t="shared" si="85"/>
        <v>2.2399999999999998</v>
      </c>
      <c r="AM131" s="3">
        <f t="shared" si="86"/>
        <v>0</v>
      </c>
      <c r="AN131" s="3">
        <f t="shared" si="66"/>
        <v>2.8</v>
      </c>
      <c r="AO131" s="3">
        <f t="shared" si="67"/>
        <v>2.8</v>
      </c>
      <c r="AP131" s="3"/>
      <c r="AQ131" s="3">
        <f t="shared" si="64"/>
        <v>10</v>
      </c>
      <c r="AR131" s="3">
        <f t="shared" si="65"/>
        <v>10</v>
      </c>
      <c r="AS131" s="3"/>
      <c r="AT131" s="3"/>
      <c r="AU131" s="4"/>
    </row>
    <row r="132" spans="1:47" x14ac:dyDescent="0.25">
      <c r="A132" s="12" t="s">
        <v>176</v>
      </c>
      <c r="B132" s="3">
        <v>13.2</v>
      </c>
      <c r="C132" s="3">
        <v>1</v>
      </c>
      <c r="D132" s="3">
        <v>8.6999999999999993</v>
      </c>
      <c r="E132" s="3"/>
      <c r="F132" s="3">
        <v>4.5</v>
      </c>
      <c r="G132" s="3"/>
      <c r="H132" s="3"/>
      <c r="I132" s="3">
        <v>1</v>
      </c>
      <c r="J132" s="2"/>
      <c r="K132" s="3">
        <f t="shared" si="68"/>
        <v>13.12</v>
      </c>
      <c r="L132" s="3">
        <f t="shared" si="69"/>
        <v>8.1999999999999993</v>
      </c>
      <c r="M132" s="3"/>
      <c r="N132" s="3"/>
      <c r="O132" s="3"/>
      <c r="P132" s="3"/>
      <c r="Q132" s="3"/>
      <c r="R132" s="3">
        <f t="shared" si="70"/>
        <v>5.8500000000000005</v>
      </c>
      <c r="S132" s="3">
        <f t="shared" si="71"/>
        <v>4.5</v>
      </c>
      <c r="T132" s="3"/>
      <c r="U132" s="3">
        <f t="shared" si="72"/>
        <v>0</v>
      </c>
      <c r="V132" s="3">
        <f t="shared" si="73"/>
        <v>0</v>
      </c>
      <c r="W132" s="3">
        <f t="shared" si="74"/>
        <v>1</v>
      </c>
      <c r="X132" s="3">
        <f t="shared" si="75"/>
        <v>8.1999999999999993</v>
      </c>
      <c r="Y132" s="3">
        <f t="shared" si="76"/>
        <v>13.12</v>
      </c>
      <c r="Z132" s="3">
        <f t="shared" si="77"/>
        <v>13.12</v>
      </c>
      <c r="AA132" s="3"/>
      <c r="AB132" s="3">
        <f t="shared" si="78"/>
        <v>0</v>
      </c>
      <c r="AC132" s="3">
        <f t="shared" si="79"/>
        <v>0</v>
      </c>
      <c r="AD132" s="3">
        <f t="shared" si="80"/>
        <v>0</v>
      </c>
      <c r="AE132" s="3"/>
      <c r="AF132" s="3">
        <f t="shared" si="81"/>
        <v>4.5</v>
      </c>
      <c r="AG132" s="3">
        <f t="shared" si="82"/>
        <v>5.8500000000000005</v>
      </c>
      <c r="AH132" s="3"/>
      <c r="AI132" s="3">
        <f t="shared" si="83"/>
        <v>0</v>
      </c>
      <c r="AJ132" s="3"/>
      <c r="AK132" s="3">
        <f t="shared" si="84"/>
        <v>12.7</v>
      </c>
      <c r="AL132" s="3">
        <f t="shared" si="85"/>
        <v>13.12</v>
      </c>
      <c r="AM132" s="3">
        <f t="shared" si="86"/>
        <v>0</v>
      </c>
      <c r="AN132" s="3">
        <f t="shared" si="66"/>
        <v>16.399999999999999</v>
      </c>
      <c r="AO132" s="3">
        <f t="shared" si="67"/>
        <v>16.399999999999999</v>
      </c>
      <c r="AP132" s="3"/>
      <c r="AQ132" s="3">
        <f t="shared" si="64"/>
        <v>9</v>
      </c>
      <c r="AR132" s="3">
        <f t="shared" si="65"/>
        <v>9</v>
      </c>
      <c r="AS132" s="3"/>
      <c r="AT132" s="3"/>
      <c r="AU132" s="4"/>
    </row>
    <row r="133" spans="1:47" x14ac:dyDescent="0.25">
      <c r="A133" s="12" t="s">
        <v>177</v>
      </c>
      <c r="B133" s="3">
        <v>6.9</v>
      </c>
      <c r="C133" s="3">
        <v>1</v>
      </c>
      <c r="D133" s="3">
        <v>1.9</v>
      </c>
      <c r="E133" s="3"/>
      <c r="F133" s="3">
        <v>5</v>
      </c>
      <c r="G133" s="3"/>
      <c r="H133" s="3"/>
      <c r="I133" s="3">
        <v>1</v>
      </c>
      <c r="J133" s="2"/>
      <c r="K133" s="3">
        <f t="shared" si="68"/>
        <v>2.2399999999999998</v>
      </c>
      <c r="L133" s="3">
        <f t="shared" si="69"/>
        <v>1.4</v>
      </c>
      <c r="M133" s="3"/>
      <c r="N133" s="3"/>
      <c r="O133" s="3"/>
      <c r="P133" s="3"/>
      <c r="Q133" s="3"/>
      <c r="R133" s="3">
        <f t="shared" si="70"/>
        <v>6.5</v>
      </c>
      <c r="S133" s="3">
        <f t="shared" si="71"/>
        <v>5</v>
      </c>
      <c r="T133" s="3"/>
      <c r="U133" s="3">
        <f t="shared" si="72"/>
        <v>0</v>
      </c>
      <c r="V133" s="3">
        <f t="shared" si="73"/>
        <v>0</v>
      </c>
      <c r="W133" s="3">
        <f t="shared" si="74"/>
        <v>1</v>
      </c>
      <c r="X133" s="3">
        <f t="shared" si="75"/>
        <v>1.4</v>
      </c>
      <c r="Y133" s="3">
        <f t="shared" si="76"/>
        <v>2.2399999999999998</v>
      </c>
      <c r="Z133" s="3">
        <f t="shared" si="77"/>
        <v>2.2399999999999998</v>
      </c>
      <c r="AA133" s="3"/>
      <c r="AB133" s="3">
        <f t="shared" si="78"/>
        <v>0</v>
      </c>
      <c r="AC133" s="3">
        <f t="shared" si="79"/>
        <v>0</v>
      </c>
      <c r="AD133" s="3">
        <f t="shared" si="80"/>
        <v>0</v>
      </c>
      <c r="AE133" s="3"/>
      <c r="AF133" s="3">
        <f t="shared" si="81"/>
        <v>5</v>
      </c>
      <c r="AG133" s="3">
        <f t="shared" si="82"/>
        <v>6.5</v>
      </c>
      <c r="AH133" s="3"/>
      <c r="AI133" s="3">
        <f t="shared" si="83"/>
        <v>0</v>
      </c>
      <c r="AJ133" s="3"/>
      <c r="AK133" s="3">
        <f t="shared" si="84"/>
        <v>6.4</v>
      </c>
      <c r="AL133" s="3">
        <f t="shared" si="85"/>
        <v>2.2399999999999998</v>
      </c>
      <c r="AM133" s="3">
        <f t="shared" si="86"/>
        <v>0</v>
      </c>
      <c r="AN133" s="3">
        <f t="shared" si="66"/>
        <v>2.8</v>
      </c>
      <c r="AO133" s="3">
        <f t="shared" si="67"/>
        <v>2.8</v>
      </c>
      <c r="AP133" s="3"/>
      <c r="AQ133" s="3">
        <f t="shared" si="64"/>
        <v>10</v>
      </c>
      <c r="AR133" s="3">
        <f t="shared" si="65"/>
        <v>10</v>
      </c>
      <c r="AS133" s="3"/>
      <c r="AT133" s="3"/>
      <c r="AU133" s="4"/>
    </row>
    <row r="134" spans="1:47" x14ac:dyDescent="0.25">
      <c r="A134" s="12" t="s">
        <v>178</v>
      </c>
      <c r="B134" s="3">
        <v>13.2</v>
      </c>
      <c r="C134" s="3">
        <v>1</v>
      </c>
      <c r="D134" s="3">
        <v>8.6999999999999993</v>
      </c>
      <c r="E134" s="3"/>
      <c r="F134" s="3">
        <v>4.5</v>
      </c>
      <c r="G134" s="3"/>
      <c r="H134" s="3"/>
      <c r="I134" s="3">
        <v>1</v>
      </c>
      <c r="J134" s="2"/>
      <c r="K134" s="3">
        <f t="shared" si="68"/>
        <v>13.12</v>
      </c>
      <c r="L134" s="3">
        <f t="shared" si="69"/>
        <v>8.1999999999999993</v>
      </c>
      <c r="M134" s="3"/>
      <c r="N134" s="3"/>
      <c r="O134" s="3"/>
      <c r="P134" s="3"/>
      <c r="Q134" s="3"/>
      <c r="R134" s="3">
        <f t="shared" si="70"/>
        <v>5.8500000000000005</v>
      </c>
      <c r="S134" s="3">
        <f t="shared" si="71"/>
        <v>4.5</v>
      </c>
      <c r="T134" s="3"/>
      <c r="U134" s="3">
        <f t="shared" si="72"/>
        <v>0</v>
      </c>
      <c r="V134" s="3">
        <f t="shared" si="73"/>
        <v>0</v>
      </c>
      <c r="W134" s="3">
        <f t="shared" si="74"/>
        <v>1</v>
      </c>
      <c r="X134" s="3">
        <f t="shared" si="75"/>
        <v>8.1999999999999993</v>
      </c>
      <c r="Y134" s="3">
        <f t="shared" si="76"/>
        <v>13.12</v>
      </c>
      <c r="Z134" s="3">
        <f t="shared" si="77"/>
        <v>13.12</v>
      </c>
      <c r="AA134" s="3"/>
      <c r="AB134" s="3">
        <f t="shared" si="78"/>
        <v>0</v>
      </c>
      <c r="AC134" s="3">
        <f t="shared" si="79"/>
        <v>0</v>
      </c>
      <c r="AD134" s="3">
        <f t="shared" si="80"/>
        <v>0</v>
      </c>
      <c r="AE134" s="3"/>
      <c r="AF134" s="3">
        <f t="shared" si="81"/>
        <v>4.5</v>
      </c>
      <c r="AG134" s="3">
        <f t="shared" si="82"/>
        <v>5.8500000000000005</v>
      </c>
      <c r="AH134" s="3"/>
      <c r="AI134" s="3">
        <f t="shared" si="83"/>
        <v>0</v>
      </c>
      <c r="AJ134" s="3"/>
      <c r="AK134" s="3">
        <f t="shared" si="84"/>
        <v>12.7</v>
      </c>
      <c r="AL134" s="3">
        <f t="shared" si="85"/>
        <v>13.12</v>
      </c>
      <c r="AM134" s="3">
        <f t="shared" si="86"/>
        <v>0</v>
      </c>
      <c r="AN134" s="3">
        <f t="shared" si="66"/>
        <v>16.399999999999999</v>
      </c>
      <c r="AO134" s="3">
        <f t="shared" si="67"/>
        <v>16.399999999999999</v>
      </c>
      <c r="AP134" s="3"/>
      <c r="AQ134" s="3">
        <f t="shared" si="64"/>
        <v>9</v>
      </c>
      <c r="AR134" s="3">
        <f t="shared" si="65"/>
        <v>9</v>
      </c>
      <c r="AS134" s="3"/>
      <c r="AT134" s="3"/>
      <c r="AU134" s="4"/>
    </row>
    <row r="135" spans="1:47" x14ac:dyDescent="0.25">
      <c r="A135" s="12" t="s">
        <v>179</v>
      </c>
      <c r="B135" s="3">
        <v>13.5</v>
      </c>
      <c r="C135" s="3">
        <v>1</v>
      </c>
      <c r="D135" s="3">
        <v>8.5</v>
      </c>
      <c r="E135" s="3"/>
      <c r="F135" s="3">
        <v>5</v>
      </c>
      <c r="G135" s="3"/>
      <c r="H135" s="3"/>
      <c r="I135" s="3">
        <v>1</v>
      </c>
      <c r="J135" s="2"/>
      <c r="K135" s="3">
        <f t="shared" si="68"/>
        <v>12.8</v>
      </c>
      <c r="L135" s="3">
        <f t="shared" si="69"/>
        <v>8</v>
      </c>
      <c r="M135" s="3"/>
      <c r="N135" s="3"/>
      <c r="O135" s="3"/>
      <c r="P135" s="3"/>
      <c r="Q135" s="3"/>
      <c r="R135" s="3">
        <f t="shared" si="70"/>
        <v>6.5</v>
      </c>
      <c r="S135" s="3">
        <f t="shared" si="71"/>
        <v>5</v>
      </c>
      <c r="T135" s="3"/>
      <c r="U135" s="3">
        <f t="shared" si="72"/>
        <v>0</v>
      </c>
      <c r="V135" s="3">
        <f t="shared" si="73"/>
        <v>0</v>
      </c>
      <c r="W135" s="3">
        <f t="shared" si="74"/>
        <v>1</v>
      </c>
      <c r="X135" s="3">
        <f t="shared" si="75"/>
        <v>8</v>
      </c>
      <c r="Y135" s="3">
        <f t="shared" si="76"/>
        <v>12.8</v>
      </c>
      <c r="Z135" s="3">
        <f t="shared" si="77"/>
        <v>12.8</v>
      </c>
      <c r="AA135" s="3"/>
      <c r="AB135" s="3">
        <f t="shared" si="78"/>
        <v>0</v>
      </c>
      <c r="AC135" s="3">
        <f t="shared" si="79"/>
        <v>0</v>
      </c>
      <c r="AD135" s="3">
        <f t="shared" si="80"/>
        <v>0</v>
      </c>
      <c r="AE135" s="3"/>
      <c r="AF135" s="3">
        <f t="shared" si="81"/>
        <v>5</v>
      </c>
      <c r="AG135" s="3">
        <f t="shared" si="82"/>
        <v>6.5</v>
      </c>
      <c r="AH135" s="3"/>
      <c r="AI135" s="3">
        <f t="shared" si="83"/>
        <v>0</v>
      </c>
      <c r="AJ135" s="3"/>
      <c r="AK135" s="3">
        <f t="shared" si="84"/>
        <v>13</v>
      </c>
      <c r="AL135" s="3">
        <f t="shared" si="85"/>
        <v>12.8</v>
      </c>
      <c r="AM135" s="3">
        <f t="shared" si="86"/>
        <v>0</v>
      </c>
      <c r="AN135" s="3">
        <f t="shared" si="66"/>
        <v>16</v>
      </c>
      <c r="AO135" s="3">
        <f t="shared" si="67"/>
        <v>16</v>
      </c>
      <c r="AP135" s="3"/>
      <c r="AQ135" s="3">
        <f t="shared" ref="AQ135:AQ144" si="87">2*F135</f>
        <v>10</v>
      </c>
      <c r="AR135" s="3">
        <f t="shared" ref="AR135:AR144" si="88">2*F135</f>
        <v>10</v>
      </c>
      <c r="AS135" s="3"/>
      <c r="AT135" s="3"/>
      <c r="AU135" s="4"/>
    </row>
    <row r="136" spans="1:47" x14ac:dyDescent="0.25">
      <c r="A136" s="12" t="s">
        <v>180</v>
      </c>
      <c r="B136" s="3">
        <v>6.4</v>
      </c>
      <c r="C136" s="3">
        <v>1</v>
      </c>
      <c r="D136" s="3">
        <v>1.4</v>
      </c>
      <c r="E136" s="3"/>
      <c r="F136" s="3">
        <v>5</v>
      </c>
      <c r="G136" s="3"/>
      <c r="H136" s="3"/>
      <c r="I136" s="3">
        <v>1</v>
      </c>
      <c r="J136" s="2"/>
      <c r="K136" s="3">
        <f t="shared" si="68"/>
        <v>1.44</v>
      </c>
      <c r="L136" s="3">
        <f t="shared" si="69"/>
        <v>0.89999999999999991</v>
      </c>
      <c r="M136" s="3"/>
      <c r="N136" s="3"/>
      <c r="O136" s="3"/>
      <c r="P136" s="3"/>
      <c r="Q136" s="3"/>
      <c r="R136" s="3">
        <f t="shared" si="70"/>
        <v>6.5</v>
      </c>
      <c r="S136" s="3">
        <f t="shared" si="71"/>
        <v>5</v>
      </c>
      <c r="T136" s="3"/>
      <c r="U136" s="3">
        <f t="shared" si="72"/>
        <v>0</v>
      </c>
      <c r="V136" s="3">
        <f t="shared" si="73"/>
        <v>0</v>
      </c>
      <c r="W136" s="3">
        <f t="shared" si="74"/>
        <v>1</v>
      </c>
      <c r="X136" s="3">
        <f t="shared" si="75"/>
        <v>0.89999999999999991</v>
      </c>
      <c r="Y136" s="3">
        <f t="shared" si="76"/>
        <v>1.44</v>
      </c>
      <c r="Z136" s="3">
        <f t="shared" si="77"/>
        <v>1.44</v>
      </c>
      <c r="AA136" s="3"/>
      <c r="AB136" s="3">
        <f t="shared" si="78"/>
        <v>0</v>
      </c>
      <c r="AC136" s="3">
        <f t="shared" si="79"/>
        <v>0</v>
      </c>
      <c r="AD136" s="3">
        <f t="shared" si="80"/>
        <v>0</v>
      </c>
      <c r="AE136" s="3"/>
      <c r="AF136" s="3">
        <f t="shared" si="81"/>
        <v>5</v>
      </c>
      <c r="AG136" s="3">
        <f t="shared" si="82"/>
        <v>6.5</v>
      </c>
      <c r="AH136" s="3"/>
      <c r="AI136" s="3">
        <f t="shared" si="83"/>
        <v>0</v>
      </c>
      <c r="AJ136" s="3"/>
      <c r="AK136" s="3">
        <f t="shared" si="84"/>
        <v>5.9</v>
      </c>
      <c r="AL136" s="3">
        <f t="shared" si="85"/>
        <v>1.44</v>
      </c>
      <c r="AM136" s="3">
        <f t="shared" si="86"/>
        <v>0</v>
      </c>
      <c r="AN136" s="3">
        <f t="shared" si="66"/>
        <v>1.7999999999999998</v>
      </c>
      <c r="AO136" s="3">
        <f t="shared" si="67"/>
        <v>1.7999999999999998</v>
      </c>
      <c r="AP136" s="3"/>
      <c r="AQ136" s="3">
        <f t="shared" si="87"/>
        <v>10</v>
      </c>
      <c r="AR136" s="3">
        <f t="shared" si="88"/>
        <v>10</v>
      </c>
      <c r="AS136" s="3"/>
      <c r="AT136" s="3"/>
      <c r="AU136" s="4"/>
    </row>
    <row r="137" spans="1:47" x14ac:dyDescent="0.25">
      <c r="A137" s="12" t="s">
        <v>181</v>
      </c>
      <c r="B137" s="3">
        <v>13.6</v>
      </c>
      <c r="C137" s="3">
        <v>1</v>
      </c>
      <c r="D137" s="3">
        <v>8.6</v>
      </c>
      <c r="E137" s="3"/>
      <c r="F137" s="3">
        <v>5</v>
      </c>
      <c r="G137" s="3"/>
      <c r="H137" s="3"/>
      <c r="I137" s="3">
        <v>1</v>
      </c>
      <c r="J137" s="2"/>
      <c r="K137" s="3">
        <f t="shared" si="68"/>
        <v>12.96</v>
      </c>
      <c r="L137" s="3">
        <f t="shared" si="69"/>
        <v>8.1</v>
      </c>
      <c r="M137" s="3"/>
      <c r="N137" s="3"/>
      <c r="O137" s="3"/>
      <c r="P137" s="3"/>
      <c r="Q137" s="3"/>
      <c r="R137" s="3">
        <f t="shared" si="70"/>
        <v>6.5</v>
      </c>
      <c r="S137" s="3">
        <f t="shared" si="71"/>
        <v>5</v>
      </c>
      <c r="T137" s="3"/>
      <c r="U137" s="3">
        <f t="shared" si="72"/>
        <v>0</v>
      </c>
      <c r="V137" s="3">
        <f t="shared" si="73"/>
        <v>0</v>
      </c>
      <c r="W137" s="3">
        <f t="shared" si="74"/>
        <v>1</v>
      </c>
      <c r="X137" s="3">
        <f t="shared" si="75"/>
        <v>8.1</v>
      </c>
      <c r="Y137" s="3">
        <f t="shared" si="76"/>
        <v>12.96</v>
      </c>
      <c r="Z137" s="3">
        <f t="shared" si="77"/>
        <v>12.96</v>
      </c>
      <c r="AA137" s="3"/>
      <c r="AB137" s="3">
        <f t="shared" si="78"/>
        <v>0</v>
      </c>
      <c r="AC137" s="3">
        <f t="shared" si="79"/>
        <v>0</v>
      </c>
      <c r="AD137" s="3">
        <f t="shared" si="80"/>
        <v>0</v>
      </c>
      <c r="AE137" s="3"/>
      <c r="AF137" s="3">
        <f t="shared" si="81"/>
        <v>5</v>
      </c>
      <c r="AG137" s="3">
        <f t="shared" si="82"/>
        <v>6.5</v>
      </c>
      <c r="AH137" s="3"/>
      <c r="AI137" s="3">
        <f t="shared" si="83"/>
        <v>0</v>
      </c>
      <c r="AJ137" s="3"/>
      <c r="AK137" s="3">
        <f t="shared" si="84"/>
        <v>13.1</v>
      </c>
      <c r="AL137" s="3">
        <f t="shared" si="85"/>
        <v>12.96</v>
      </c>
      <c r="AM137" s="3">
        <f t="shared" si="86"/>
        <v>0</v>
      </c>
      <c r="AN137" s="3">
        <f t="shared" si="66"/>
        <v>16.2</v>
      </c>
      <c r="AO137" s="3">
        <f t="shared" si="67"/>
        <v>16.2</v>
      </c>
      <c r="AP137" s="3"/>
      <c r="AQ137" s="3">
        <f t="shared" si="87"/>
        <v>10</v>
      </c>
      <c r="AR137" s="3">
        <f t="shared" si="88"/>
        <v>10</v>
      </c>
      <c r="AS137" s="3"/>
      <c r="AT137" s="3"/>
      <c r="AU137" s="4"/>
    </row>
    <row r="138" spans="1:47" x14ac:dyDescent="0.25">
      <c r="A138" s="12" t="s">
        <v>182</v>
      </c>
      <c r="B138" s="3">
        <v>6.4</v>
      </c>
      <c r="C138" s="3">
        <v>1</v>
      </c>
      <c r="D138" s="3">
        <v>1.4</v>
      </c>
      <c r="E138" s="3"/>
      <c r="F138" s="3">
        <v>5</v>
      </c>
      <c r="G138" s="3"/>
      <c r="H138" s="3"/>
      <c r="I138" s="3">
        <v>1</v>
      </c>
      <c r="J138" s="2"/>
      <c r="K138" s="3">
        <f t="shared" si="68"/>
        <v>1.44</v>
      </c>
      <c r="L138" s="3">
        <f t="shared" si="69"/>
        <v>0.89999999999999991</v>
      </c>
      <c r="M138" s="3"/>
      <c r="N138" s="3"/>
      <c r="O138" s="3"/>
      <c r="P138" s="3"/>
      <c r="Q138" s="3"/>
      <c r="R138" s="3">
        <f t="shared" si="70"/>
        <v>6.5</v>
      </c>
      <c r="S138" s="3">
        <f t="shared" si="71"/>
        <v>5</v>
      </c>
      <c r="T138" s="3"/>
      <c r="U138" s="3">
        <f t="shared" si="72"/>
        <v>0</v>
      </c>
      <c r="V138" s="3">
        <f t="shared" si="73"/>
        <v>0</v>
      </c>
      <c r="W138" s="3">
        <f t="shared" si="74"/>
        <v>1</v>
      </c>
      <c r="X138" s="3">
        <f t="shared" si="75"/>
        <v>0.89999999999999991</v>
      </c>
      <c r="Y138" s="3">
        <f t="shared" si="76"/>
        <v>1.44</v>
      </c>
      <c r="Z138" s="3">
        <f t="shared" si="77"/>
        <v>1.44</v>
      </c>
      <c r="AA138" s="3"/>
      <c r="AB138" s="3">
        <f t="shared" si="78"/>
        <v>0</v>
      </c>
      <c r="AC138" s="3">
        <f t="shared" si="79"/>
        <v>0</v>
      </c>
      <c r="AD138" s="3">
        <f t="shared" si="80"/>
        <v>0</v>
      </c>
      <c r="AE138" s="3"/>
      <c r="AF138" s="3">
        <f t="shared" si="81"/>
        <v>5</v>
      </c>
      <c r="AG138" s="3">
        <f t="shared" si="82"/>
        <v>6.5</v>
      </c>
      <c r="AH138" s="3"/>
      <c r="AI138" s="3">
        <f t="shared" si="83"/>
        <v>0</v>
      </c>
      <c r="AJ138" s="3"/>
      <c r="AK138" s="3">
        <f t="shared" si="84"/>
        <v>5.9</v>
      </c>
      <c r="AL138" s="3">
        <f t="shared" si="85"/>
        <v>1.44</v>
      </c>
      <c r="AM138" s="3">
        <f t="shared" si="86"/>
        <v>0</v>
      </c>
      <c r="AN138" s="3">
        <f t="shared" si="66"/>
        <v>1.7999999999999998</v>
      </c>
      <c r="AO138" s="3">
        <f t="shared" si="67"/>
        <v>1.7999999999999998</v>
      </c>
      <c r="AP138" s="3"/>
      <c r="AQ138" s="3">
        <f t="shared" si="87"/>
        <v>10</v>
      </c>
      <c r="AR138" s="3">
        <f t="shared" si="88"/>
        <v>10</v>
      </c>
      <c r="AS138" s="3"/>
      <c r="AT138" s="3"/>
      <c r="AU138" s="4"/>
    </row>
    <row r="139" spans="1:47" x14ac:dyDescent="0.25">
      <c r="A139" s="12" t="s">
        <v>183</v>
      </c>
      <c r="B139" s="3">
        <v>6.5</v>
      </c>
      <c r="C139" s="3">
        <v>1</v>
      </c>
      <c r="D139" s="3">
        <v>1.5</v>
      </c>
      <c r="E139" s="3"/>
      <c r="F139" s="3">
        <v>5</v>
      </c>
      <c r="G139" s="3"/>
      <c r="H139" s="3"/>
      <c r="I139" s="3">
        <v>1</v>
      </c>
      <c r="J139" s="2"/>
      <c r="K139" s="3">
        <f t="shared" si="68"/>
        <v>1.6</v>
      </c>
      <c r="L139" s="3">
        <f t="shared" si="69"/>
        <v>1</v>
      </c>
      <c r="M139" s="3"/>
      <c r="N139" s="3"/>
      <c r="O139" s="3"/>
      <c r="P139" s="3"/>
      <c r="Q139" s="3"/>
      <c r="R139" s="3">
        <f t="shared" si="70"/>
        <v>6.5</v>
      </c>
      <c r="S139" s="3">
        <f t="shared" si="71"/>
        <v>5</v>
      </c>
      <c r="T139" s="3"/>
      <c r="U139" s="3">
        <f t="shared" si="72"/>
        <v>0</v>
      </c>
      <c r="V139" s="3">
        <f t="shared" si="73"/>
        <v>0</v>
      </c>
      <c r="W139" s="3">
        <f t="shared" si="74"/>
        <v>1</v>
      </c>
      <c r="X139" s="3">
        <f t="shared" si="75"/>
        <v>1</v>
      </c>
      <c r="Y139" s="3">
        <f t="shared" si="76"/>
        <v>1.6</v>
      </c>
      <c r="Z139" s="3">
        <f t="shared" si="77"/>
        <v>1.6</v>
      </c>
      <c r="AA139" s="3"/>
      <c r="AB139" s="3">
        <f t="shared" si="78"/>
        <v>0</v>
      </c>
      <c r="AC139" s="3">
        <f t="shared" si="79"/>
        <v>0</v>
      </c>
      <c r="AD139" s="3">
        <f t="shared" si="80"/>
        <v>0</v>
      </c>
      <c r="AE139" s="3"/>
      <c r="AF139" s="3">
        <f t="shared" si="81"/>
        <v>5</v>
      </c>
      <c r="AG139" s="3">
        <f t="shared" si="82"/>
        <v>6.5</v>
      </c>
      <c r="AH139" s="3"/>
      <c r="AI139" s="3">
        <f t="shared" si="83"/>
        <v>0</v>
      </c>
      <c r="AJ139" s="3"/>
      <c r="AK139" s="3">
        <f t="shared" si="84"/>
        <v>6</v>
      </c>
      <c r="AL139" s="3">
        <f t="shared" si="85"/>
        <v>1.6</v>
      </c>
      <c r="AM139" s="3">
        <f t="shared" si="86"/>
        <v>0</v>
      </c>
      <c r="AN139" s="3">
        <f t="shared" si="66"/>
        <v>2</v>
      </c>
      <c r="AO139" s="3">
        <f t="shared" si="67"/>
        <v>2</v>
      </c>
      <c r="AP139" s="3"/>
      <c r="AQ139" s="3">
        <f t="shared" si="87"/>
        <v>10</v>
      </c>
      <c r="AR139" s="3">
        <f t="shared" si="88"/>
        <v>10</v>
      </c>
      <c r="AS139" s="3"/>
      <c r="AT139" s="3"/>
      <c r="AU139" s="4"/>
    </row>
    <row r="140" spans="1:47" x14ac:dyDescent="0.25">
      <c r="A140" s="12" t="s">
        <v>184</v>
      </c>
      <c r="B140" s="3">
        <v>13.4</v>
      </c>
      <c r="C140" s="3">
        <v>1</v>
      </c>
      <c r="D140" s="3">
        <v>8.4</v>
      </c>
      <c r="E140" s="3"/>
      <c r="F140" s="3">
        <v>5</v>
      </c>
      <c r="G140" s="3"/>
      <c r="H140" s="3"/>
      <c r="I140" s="3">
        <v>1</v>
      </c>
      <c r="J140" s="2"/>
      <c r="K140" s="3">
        <f t="shared" si="68"/>
        <v>12.64</v>
      </c>
      <c r="L140" s="3">
        <f t="shared" si="69"/>
        <v>7.9</v>
      </c>
      <c r="M140" s="3"/>
      <c r="N140" s="3"/>
      <c r="O140" s="3"/>
      <c r="P140" s="3"/>
      <c r="Q140" s="3"/>
      <c r="R140" s="3">
        <f t="shared" si="70"/>
        <v>6.5</v>
      </c>
      <c r="S140" s="3">
        <f t="shared" si="71"/>
        <v>5</v>
      </c>
      <c r="T140" s="3"/>
      <c r="U140" s="3">
        <f t="shared" si="72"/>
        <v>0</v>
      </c>
      <c r="V140" s="3">
        <f t="shared" si="73"/>
        <v>0</v>
      </c>
      <c r="W140" s="3">
        <f t="shared" si="74"/>
        <v>1</v>
      </c>
      <c r="X140" s="3">
        <f t="shared" si="75"/>
        <v>7.9</v>
      </c>
      <c r="Y140" s="3">
        <f t="shared" si="76"/>
        <v>12.64</v>
      </c>
      <c r="Z140" s="3">
        <f t="shared" si="77"/>
        <v>12.64</v>
      </c>
      <c r="AA140" s="3"/>
      <c r="AB140" s="3">
        <f t="shared" si="78"/>
        <v>0</v>
      </c>
      <c r="AC140" s="3">
        <f t="shared" si="79"/>
        <v>0</v>
      </c>
      <c r="AD140" s="3">
        <f t="shared" si="80"/>
        <v>0</v>
      </c>
      <c r="AE140" s="3"/>
      <c r="AF140" s="3">
        <f t="shared" si="81"/>
        <v>5</v>
      </c>
      <c r="AG140" s="3">
        <f t="shared" si="82"/>
        <v>6.5</v>
      </c>
      <c r="AH140" s="3"/>
      <c r="AI140" s="3">
        <f t="shared" si="83"/>
        <v>0</v>
      </c>
      <c r="AJ140" s="3"/>
      <c r="AK140" s="3">
        <f t="shared" si="84"/>
        <v>12.9</v>
      </c>
      <c r="AL140" s="3">
        <f t="shared" si="85"/>
        <v>12.64</v>
      </c>
      <c r="AM140" s="3">
        <f t="shared" si="86"/>
        <v>0</v>
      </c>
      <c r="AN140" s="3">
        <f t="shared" si="66"/>
        <v>15.8</v>
      </c>
      <c r="AO140" s="3">
        <f t="shared" si="67"/>
        <v>15.8</v>
      </c>
      <c r="AP140" s="3"/>
      <c r="AQ140" s="3">
        <f t="shared" si="87"/>
        <v>10</v>
      </c>
      <c r="AR140" s="3">
        <f t="shared" si="88"/>
        <v>10</v>
      </c>
      <c r="AS140" s="3"/>
      <c r="AT140" s="3"/>
      <c r="AU140" s="4"/>
    </row>
    <row r="141" spans="1:47" x14ac:dyDescent="0.25">
      <c r="A141" s="12" t="s">
        <v>185</v>
      </c>
      <c r="B141" s="3">
        <v>6.5</v>
      </c>
      <c r="C141" s="3">
        <v>1</v>
      </c>
      <c r="D141" s="3">
        <v>1.5</v>
      </c>
      <c r="E141" s="3"/>
      <c r="F141" s="3">
        <v>5</v>
      </c>
      <c r="G141" s="3"/>
      <c r="H141" s="3"/>
      <c r="I141" s="3">
        <v>1</v>
      </c>
      <c r="J141" s="2"/>
      <c r="K141" s="3">
        <f t="shared" si="68"/>
        <v>1.6</v>
      </c>
      <c r="L141" s="3">
        <f t="shared" si="69"/>
        <v>1</v>
      </c>
      <c r="M141" s="3"/>
      <c r="N141" s="3"/>
      <c r="O141" s="3"/>
      <c r="P141" s="3"/>
      <c r="Q141" s="3"/>
      <c r="R141" s="3">
        <f t="shared" si="70"/>
        <v>6.5</v>
      </c>
      <c r="S141" s="3">
        <f t="shared" si="71"/>
        <v>5</v>
      </c>
      <c r="T141" s="3"/>
      <c r="U141" s="3">
        <f t="shared" si="72"/>
        <v>0</v>
      </c>
      <c r="V141" s="3">
        <f t="shared" si="73"/>
        <v>0</v>
      </c>
      <c r="W141" s="3">
        <f t="shared" si="74"/>
        <v>1</v>
      </c>
      <c r="X141" s="3">
        <f t="shared" si="75"/>
        <v>1</v>
      </c>
      <c r="Y141" s="3">
        <f t="shared" si="76"/>
        <v>1.6</v>
      </c>
      <c r="Z141" s="3">
        <f t="shared" si="77"/>
        <v>1.6</v>
      </c>
      <c r="AA141" s="3"/>
      <c r="AB141" s="3">
        <f t="shared" si="78"/>
        <v>0</v>
      </c>
      <c r="AC141" s="3">
        <f t="shared" si="79"/>
        <v>0</v>
      </c>
      <c r="AD141" s="3">
        <f t="shared" si="80"/>
        <v>0</v>
      </c>
      <c r="AE141" s="3"/>
      <c r="AF141" s="3">
        <f t="shared" si="81"/>
        <v>5</v>
      </c>
      <c r="AG141" s="3">
        <f t="shared" si="82"/>
        <v>6.5</v>
      </c>
      <c r="AH141" s="3"/>
      <c r="AI141" s="3">
        <f t="shared" si="83"/>
        <v>0</v>
      </c>
      <c r="AJ141" s="3"/>
      <c r="AK141" s="3">
        <f t="shared" si="84"/>
        <v>6</v>
      </c>
      <c r="AL141" s="3">
        <f t="shared" si="85"/>
        <v>1.6</v>
      </c>
      <c r="AM141" s="3">
        <f t="shared" si="86"/>
        <v>0</v>
      </c>
      <c r="AN141" s="3">
        <f t="shared" si="66"/>
        <v>2</v>
      </c>
      <c r="AO141" s="3">
        <f t="shared" si="67"/>
        <v>2</v>
      </c>
      <c r="AP141" s="3"/>
      <c r="AQ141" s="3">
        <f t="shared" si="87"/>
        <v>10</v>
      </c>
      <c r="AR141" s="3">
        <f t="shared" si="88"/>
        <v>10</v>
      </c>
      <c r="AS141" s="3"/>
      <c r="AT141" s="3"/>
      <c r="AU141" s="4"/>
    </row>
    <row r="142" spans="1:47" x14ac:dyDescent="0.25">
      <c r="A142" s="12" t="s">
        <v>186</v>
      </c>
      <c r="B142" s="3">
        <v>13.4</v>
      </c>
      <c r="C142" s="3">
        <v>1</v>
      </c>
      <c r="D142" s="3">
        <v>8.4</v>
      </c>
      <c r="E142" s="3"/>
      <c r="F142" s="3">
        <v>5</v>
      </c>
      <c r="G142" s="3"/>
      <c r="H142" s="3"/>
      <c r="I142" s="3">
        <v>1</v>
      </c>
      <c r="J142" s="2"/>
      <c r="K142" s="3">
        <f t="shared" si="68"/>
        <v>12.64</v>
      </c>
      <c r="L142" s="3">
        <f t="shared" si="69"/>
        <v>7.9</v>
      </c>
      <c r="M142" s="3"/>
      <c r="N142" s="3"/>
      <c r="O142" s="3"/>
      <c r="P142" s="3"/>
      <c r="Q142" s="3"/>
      <c r="R142" s="3">
        <f>F142*(C142+2*0.15)</f>
        <v>6.5</v>
      </c>
      <c r="S142" s="3">
        <f t="shared" si="71"/>
        <v>5</v>
      </c>
      <c r="T142" s="3"/>
      <c r="U142" s="3">
        <f t="shared" si="72"/>
        <v>0</v>
      </c>
      <c r="V142" s="3">
        <f t="shared" si="73"/>
        <v>0</v>
      </c>
      <c r="W142" s="3">
        <f t="shared" si="74"/>
        <v>1</v>
      </c>
      <c r="X142" s="3">
        <f t="shared" si="75"/>
        <v>7.9</v>
      </c>
      <c r="Y142" s="3">
        <f t="shared" si="76"/>
        <v>12.64</v>
      </c>
      <c r="Z142" s="3">
        <f t="shared" si="77"/>
        <v>12.64</v>
      </c>
      <c r="AA142" s="3"/>
      <c r="AB142" s="3">
        <f t="shared" si="78"/>
        <v>0</v>
      </c>
      <c r="AC142" s="3">
        <f t="shared" si="79"/>
        <v>0</v>
      </c>
      <c r="AD142" s="3">
        <f t="shared" si="80"/>
        <v>0</v>
      </c>
      <c r="AE142" s="3"/>
      <c r="AF142" s="3">
        <f t="shared" si="81"/>
        <v>5</v>
      </c>
      <c r="AG142" s="3">
        <f t="shared" si="82"/>
        <v>6.5</v>
      </c>
      <c r="AH142" s="3"/>
      <c r="AI142" s="3">
        <f t="shared" si="83"/>
        <v>0</v>
      </c>
      <c r="AJ142" s="3"/>
      <c r="AK142" s="3">
        <f t="shared" si="84"/>
        <v>12.9</v>
      </c>
      <c r="AL142" s="3">
        <f t="shared" si="85"/>
        <v>12.64</v>
      </c>
      <c r="AM142" s="3">
        <f t="shared" si="86"/>
        <v>0</v>
      </c>
      <c r="AN142" s="3">
        <f t="shared" si="66"/>
        <v>15.8</v>
      </c>
      <c r="AO142" s="3">
        <f t="shared" si="67"/>
        <v>15.8</v>
      </c>
      <c r="AP142" s="3"/>
      <c r="AQ142" s="3">
        <f t="shared" si="87"/>
        <v>10</v>
      </c>
      <c r="AR142" s="3">
        <f t="shared" si="88"/>
        <v>10</v>
      </c>
      <c r="AS142" s="3"/>
      <c r="AT142" s="3"/>
      <c r="AU142" s="4"/>
    </row>
    <row r="143" spans="1:47" x14ac:dyDescent="0.25">
      <c r="A143" s="12" t="s">
        <v>187</v>
      </c>
      <c r="B143" s="3">
        <v>6.5</v>
      </c>
      <c r="C143" s="3">
        <v>1</v>
      </c>
      <c r="D143" s="3">
        <v>1.5</v>
      </c>
      <c r="E143" s="3"/>
      <c r="F143" s="3">
        <v>5</v>
      </c>
      <c r="G143" s="3"/>
      <c r="H143" s="3"/>
      <c r="I143" s="3">
        <v>1</v>
      </c>
      <c r="J143" s="2"/>
      <c r="K143" s="3">
        <f t="shared" si="68"/>
        <v>1.6</v>
      </c>
      <c r="L143" s="3">
        <f t="shared" si="69"/>
        <v>1</v>
      </c>
      <c r="M143" s="3"/>
      <c r="N143" s="3"/>
      <c r="O143" s="3"/>
      <c r="P143" s="3"/>
      <c r="Q143" s="3"/>
      <c r="R143" s="3">
        <f t="shared" si="70"/>
        <v>6.5</v>
      </c>
      <c r="S143" s="3">
        <f t="shared" si="71"/>
        <v>5</v>
      </c>
      <c r="T143" s="3"/>
      <c r="U143" s="3">
        <f t="shared" si="72"/>
        <v>0</v>
      </c>
      <c r="V143" s="3">
        <f t="shared" si="73"/>
        <v>0</v>
      </c>
      <c r="W143" s="3">
        <f t="shared" si="74"/>
        <v>1</v>
      </c>
      <c r="X143" s="3">
        <f t="shared" si="75"/>
        <v>1</v>
      </c>
      <c r="Y143" s="3">
        <f t="shared" si="76"/>
        <v>1.6</v>
      </c>
      <c r="Z143" s="3">
        <f t="shared" si="77"/>
        <v>1.6</v>
      </c>
      <c r="AA143" s="3"/>
      <c r="AB143" s="3">
        <f t="shared" si="78"/>
        <v>0</v>
      </c>
      <c r="AC143" s="3">
        <f t="shared" si="79"/>
        <v>0</v>
      </c>
      <c r="AD143" s="3">
        <f t="shared" si="80"/>
        <v>0</v>
      </c>
      <c r="AE143" s="3"/>
      <c r="AF143" s="3">
        <f t="shared" si="81"/>
        <v>5</v>
      </c>
      <c r="AG143" s="3">
        <f t="shared" si="82"/>
        <v>6.5</v>
      </c>
      <c r="AH143" s="3"/>
      <c r="AI143" s="3">
        <f t="shared" si="83"/>
        <v>0</v>
      </c>
      <c r="AJ143" s="3"/>
      <c r="AK143" s="3">
        <f t="shared" si="84"/>
        <v>6</v>
      </c>
      <c r="AL143" s="3">
        <f t="shared" si="85"/>
        <v>1.6</v>
      </c>
      <c r="AM143" s="3">
        <f t="shared" si="86"/>
        <v>0</v>
      </c>
      <c r="AN143" s="3">
        <f t="shared" si="66"/>
        <v>2</v>
      </c>
      <c r="AO143" s="3">
        <f t="shared" si="67"/>
        <v>2</v>
      </c>
      <c r="AP143" s="3"/>
      <c r="AQ143" s="3">
        <f t="shared" si="87"/>
        <v>10</v>
      </c>
      <c r="AR143" s="3">
        <f t="shared" si="88"/>
        <v>10</v>
      </c>
      <c r="AS143" s="3"/>
      <c r="AT143" s="3"/>
      <c r="AU143" s="4"/>
    </row>
    <row r="144" spans="1:47" x14ac:dyDescent="0.25">
      <c r="A144" s="12" t="s">
        <v>188</v>
      </c>
      <c r="B144" s="3">
        <v>13.4</v>
      </c>
      <c r="C144" s="3">
        <v>1</v>
      </c>
      <c r="D144" s="3">
        <v>8.4</v>
      </c>
      <c r="E144" s="3"/>
      <c r="F144" s="3">
        <v>5</v>
      </c>
      <c r="G144" s="3"/>
      <c r="H144" s="3"/>
      <c r="I144" s="3">
        <v>1</v>
      </c>
      <c r="J144" s="2"/>
      <c r="K144" s="3">
        <f t="shared" si="68"/>
        <v>12.64</v>
      </c>
      <c r="L144" s="3">
        <f t="shared" si="69"/>
        <v>7.9</v>
      </c>
      <c r="M144" s="3"/>
      <c r="N144" s="3"/>
      <c r="O144" s="3"/>
      <c r="P144" s="3"/>
      <c r="Q144" s="3"/>
      <c r="R144" s="3">
        <f t="shared" si="70"/>
        <v>6.5</v>
      </c>
      <c r="S144" s="3">
        <f t="shared" si="71"/>
        <v>5</v>
      </c>
      <c r="T144" s="3"/>
      <c r="U144" s="3">
        <f t="shared" si="72"/>
        <v>0</v>
      </c>
      <c r="V144" s="3">
        <f t="shared" si="73"/>
        <v>0</v>
      </c>
      <c r="W144" s="3">
        <f t="shared" si="74"/>
        <v>1</v>
      </c>
      <c r="X144" s="3">
        <f t="shared" si="75"/>
        <v>7.9</v>
      </c>
      <c r="Y144" s="3">
        <f t="shared" si="76"/>
        <v>12.64</v>
      </c>
      <c r="Z144" s="3">
        <f t="shared" si="77"/>
        <v>12.64</v>
      </c>
      <c r="AA144" s="3"/>
      <c r="AB144" s="3">
        <f t="shared" si="78"/>
        <v>0</v>
      </c>
      <c r="AC144" s="3">
        <f t="shared" si="79"/>
        <v>0</v>
      </c>
      <c r="AD144" s="3">
        <f t="shared" si="80"/>
        <v>0</v>
      </c>
      <c r="AE144" s="3"/>
      <c r="AF144" s="3">
        <f t="shared" si="81"/>
        <v>5</v>
      </c>
      <c r="AG144" s="3">
        <f t="shared" si="82"/>
        <v>6.5</v>
      </c>
      <c r="AH144" s="3"/>
      <c r="AI144" s="3">
        <f t="shared" si="83"/>
        <v>0</v>
      </c>
      <c r="AJ144" s="3"/>
      <c r="AK144" s="3">
        <f t="shared" si="84"/>
        <v>12.9</v>
      </c>
      <c r="AL144" s="3">
        <f t="shared" si="85"/>
        <v>12.64</v>
      </c>
      <c r="AM144" s="3">
        <f t="shared" si="86"/>
        <v>0</v>
      </c>
      <c r="AN144" s="3">
        <f t="shared" si="66"/>
        <v>15.8</v>
      </c>
      <c r="AO144" s="3">
        <f t="shared" si="67"/>
        <v>15.8</v>
      </c>
      <c r="AP144" s="3"/>
      <c r="AQ144" s="3">
        <f t="shared" si="87"/>
        <v>10</v>
      </c>
      <c r="AR144" s="3">
        <f t="shared" si="88"/>
        <v>10</v>
      </c>
      <c r="AS144" s="3"/>
      <c r="AT144" s="3"/>
      <c r="AU144" s="4"/>
    </row>
    <row r="145" spans="2:49" x14ac:dyDescent="0.25"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Q145" s="4"/>
      <c r="AR145" s="4"/>
      <c r="AS145" s="4"/>
      <c r="AT145" s="4"/>
      <c r="AU145" s="4"/>
    </row>
    <row r="146" spans="2:49" x14ac:dyDescent="0.25">
      <c r="B146" s="2"/>
      <c r="C146" s="2"/>
      <c r="D146" s="2"/>
      <c r="E146" s="2"/>
      <c r="F146" s="2">
        <f>SUM(F39:F144)</f>
        <v>280.5</v>
      </c>
      <c r="G146" s="2"/>
      <c r="H146" s="2"/>
      <c r="I146" s="11">
        <f>SUM(I39:I145)</f>
        <v>106</v>
      </c>
      <c r="J146" s="11">
        <f t="shared" ref="J146:P146" si="89">SUM(J39:J145)</f>
        <v>0</v>
      </c>
      <c r="K146" s="11">
        <f t="shared" si="89"/>
        <v>516.80000000000018</v>
      </c>
      <c r="L146" s="11">
        <f t="shared" si="89"/>
        <v>322.99999999999977</v>
      </c>
      <c r="M146" s="11">
        <f t="shared" si="89"/>
        <v>0</v>
      </c>
      <c r="N146" s="11">
        <f t="shared" si="89"/>
        <v>0</v>
      </c>
      <c r="O146" s="11">
        <f t="shared" si="89"/>
        <v>131.19999999999999</v>
      </c>
      <c r="P146" s="11">
        <f t="shared" si="89"/>
        <v>81.999999999999986</v>
      </c>
      <c r="Q146" s="11">
        <v>810</v>
      </c>
      <c r="R146" s="11">
        <f t="shared" ref="R146:S146" si="90">SUM(R39:R145)</f>
        <v>364.65000000000003</v>
      </c>
      <c r="S146" s="11">
        <f t="shared" si="90"/>
        <v>280.5</v>
      </c>
      <c r="T146" s="11">
        <v>275</v>
      </c>
      <c r="U146" s="11">
        <f t="shared" ref="U146:AP146" si="91">SUM(U39:U145)</f>
        <v>207.79999999999998</v>
      </c>
      <c r="V146" s="11">
        <f t="shared" si="91"/>
        <v>17.899999999999999</v>
      </c>
      <c r="W146" s="11">
        <f t="shared" si="91"/>
        <v>106</v>
      </c>
      <c r="X146" s="11">
        <f t="shared" si="91"/>
        <v>322.99999999999977</v>
      </c>
      <c r="Y146" s="11">
        <f t="shared" si="91"/>
        <v>516.80000000000018</v>
      </c>
      <c r="Z146" s="11">
        <f t="shared" si="91"/>
        <v>516.80000000000018</v>
      </c>
      <c r="AA146" s="11">
        <f t="shared" si="91"/>
        <v>0</v>
      </c>
      <c r="AB146" s="11">
        <f t="shared" si="91"/>
        <v>81.999999999999986</v>
      </c>
      <c r="AC146" s="11">
        <f t="shared" si="91"/>
        <v>131.19999999999999</v>
      </c>
      <c r="AD146" s="11">
        <f t="shared" si="91"/>
        <v>131.19999999999999</v>
      </c>
      <c r="AE146" s="11">
        <f t="shared" si="91"/>
        <v>0</v>
      </c>
      <c r="AF146" s="11">
        <f t="shared" si="91"/>
        <v>280.5</v>
      </c>
      <c r="AG146" s="11">
        <f t="shared" si="91"/>
        <v>364.65000000000003</v>
      </c>
      <c r="AH146" s="11">
        <f>Q146</f>
        <v>810</v>
      </c>
      <c r="AI146" s="11">
        <f t="shared" si="91"/>
        <v>207.79999999999998</v>
      </c>
      <c r="AJ146" s="11">
        <f>T146</f>
        <v>275</v>
      </c>
      <c r="AK146" s="11">
        <f t="shared" si="91"/>
        <v>685.49999999999989</v>
      </c>
      <c r="AL146" s="11">
        <f t="shared" si="91"/>
        <v>1338.7999999999986</v>
      </c>
      <c r="AM146" s="11">
        <f t="shared" si="91"/>
        <v>17.899999999999999</v>
      </c>
      <c r="AN146" s="11">
        <f t="shared" si="91"/>
        <v>645.99999999999955</v>
      </c>
      <c r="AO146" s="11">
        <f t="shared" si="91"/>
        <v>645.99999999999955</v>
      </c>
      <c r="AP146" s="11">
        <f t="shared" si="91"/>
        <v>163.99999999999997</v>
      </c>
      <c r="AQ146" s="8">
        <f t="shared" ref="AQ146" si="92">SUM(AQ39:AQ145)</f>
        <v>561</v>
      </c>
      <c r="AR146" s="8">
        <f t="shared" ref="AR146" si="93">SUM(AR39:AR145)</f>
        <v>561</v>
      </c>
      <c r="AS146" s="8">
        <f t="shared" ref="AS146:AT146" si="94">SUM(AS39:AS145)</f>
        <v>457</v>
      </c>
      <c r="AT146" s="8">
        <f t="shared" si="94"/>
        <v>457</v>
      </c>
      <c r="AU146" s="3"/>
      <c r="AV146" s="2"/>
      <c r="AW146" s="2"/>
    </row>
    <row r="147" spans="2:49" x14ac:dyDescent="0.25"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Q147" s="4"/>
      <c r="AR147" s="4"/>
      <c r="AS147" s="4"/>
      <c r="AT147" s="4"/>
      <c r="AU147" s="4"/>
    </row>
    <row r="148" spans="2:49" x14ac:dyDescent="0.25"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Q148" s="4"/>
      <c r="AR148" s="4"/>
      <c r="AS148" s="4"/>
      <c r="AT148" s="4"/>
      <c r="AU148" s="4"/>
    </row>
    <row r="149" spans="2:49" x14ac:dyDescent="0.25">
      <c r="AQ149" s="4"/>
      <c r="AR149" s="4"/>
      <c r="AS149" s="4"/>
      <c r="AT149" s="4"/>
      <c r="AU149" s="4"/>
    </row>
    <row r="150" spans="2:49" x14ac:dyDescent="0.25">
      <c r="AQ150" s="4"/>
      <c r="AR150" s="4"/>
      <c r="AS150" s="4"/>
      <c r="AT150" s="4"/>
      <c r="AU150" s="4"/>
    </row>
    <row r="151" spans="2:49" x14ac:dyDescent="0.25">
      <c r="AQ151" s="4"/>
      <c r="AR151" s="4"/>
      <c r="AS151" s="4"/>
      <c r="AT151" s="4"/>
      <c r="AU151" s="4"/>
    </row>
    <row r="152" spans="2:49" x14ac:dyDescent="0.25">
      <c r="AE152" s="11"/>
      <c r="AQ152" s="4"/>
      <c r="AR152" s="4"/>
      <c r="AS152" s="4"/>
      <c r="AT152" s="4"/>
      <c r="AU152" s="4"/>
    </row>
    <row r="153" spans="2:49" x14ac:dyDescent="0.25">
      <c r="AE153" s="11"/>
    </row>
  </sheetData>
  <pageMargins left="0" right="0" top="0.39370078740157483" bottom="0.39370078740157483" header="0.31496062992125984" footer="0.31496062992125984"/>
  <pageSetup paperSize="8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zemní práce</vt:lpstr>
      <vt:lpstr>povrchy</vt:lpstr>
      <vt:lpstr>povrchy!Oblast_tisku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2018-07-20T09:40:35Z</dcterms:modified>
</cp:coreProperties>
</file>