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Vodovodní řad" sheetId="2" r:id="rId2"/>
    <sheet name="SO 02 - Přepojení vodovod..." sheetId="3" r:id="rId3"/>
    <sheet name="SO 03 - Zrušení stávající..." sheetId="4" r:id="rId4"/>
    <sheet name="SO 04 - Obnova komunikace..." sheetId="5" r:id="rId5"/>
    <sheet name="VRN - Vedlejší rozpočtové..." sheetId="6" r:id="rId6"/>
    <sheet name="ON - Ostatní náklady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'SO 01 - Vodovodní řad'!$C$82:$K$728</definedName>
    <definedName name="_xlnm.Print_Area" localSheetId="1">'SO 01 - Vodovodní řad'!$C$4:$J$36,'SO 01 - Vodovodní řad'!$C$42:$J$64,'SO 01 - Vodovodní řad'!$C$70:$K$728</definedName>
    <definedName name="_xlnm.Print_Titles" localSheetId="1">'SO 01 - Vodovodní řad'!$82:$82</definedName>
    <definedName name="_xlnm._FilterDatabase" localSheetId="2" hidden="1">'SO 02 - Přepojení vodovod...'!$C$82:$K$226</definedName>
    <definedName name="_xlnm.Print_Area" localSheetId="2">'SO 02 - Přepojení vodovod...'!$C$4:$J$36,'SO 02 - Přepojení vodovod...'!$C$42:$J$64,'SO 02 - Přepojení vodovod...'!$C$70:$K$226</definedName>
    <definedName name="_xlnm.Print_Titles" localSheetId="2">'SO 02 - Přepojení vodovod...'!$82:$82</definedName>
    <definedName name="_xlnm._FilterDatabase" localSheetId="3" hidden="1">'SO 03 - Zrušení stávající...'!$C$77:$K$88</definedName>
    <definedName name="_xlnm.Print_Area" localSheetId="3">'SO 03 - Zrušení stávající...'!$C$4:$J$36,'SO 03 - Zrušení stávající...'!$C$42:$J$59,'SO 03 - Zrušení stávající...'!$C$65:$K$88</definedName>
    <definedName name="_xlnm.Print_Titles" localSheetId="3">'SO 03 - Zrušení stávající...'!$77:$77</definedName>
    <definedName name="_xlnm._FilterDatabase" localSheetId="4" hidden="1">'SO 04 - Obnova komunikace...'!$C$83:$K$275</definedName>
    <definedName name="_xlnm.Print_Area" localSheetId="4">'SO 04 - Obnova komunikace...'!$C$4:$J$36,'SO 04 - Obnova komunikace...'!$C$42:$J$65,'SO 04 - Obnova komunikace...'!$C$71:$K$275</definedName>
    <definedName name="_xlnm.Print_Titles" localSheetId="4">'SO 04 - Obnova komunikace...'!$83:$83</definedName>
    <definedName name="_xlnm._FilterDatabase" localSheetId="5" hidden="1">'VRN - Vedlejší rozpočtové...'!$C$77:$K$89</definedName>
    <definedName name="_xlnm.Print_Area" localSheetId="5">'VRN - Vedlejší rozpočtové...'!$C$4:$J$36,'VRN - Vedlejší rozpočtové...'!$C$42:$J$59,'VRN - Vedlejší rozpočtové...'!$C$65:$K$89</definedName>
    <definedName name="_xlnm.Print_Titles" localSheetId="5">'VRN - Vedlejší rozpočtové...'!$77:$77</definedName>
    <definedName name="_xlnm._FilterDatabase" localSheetId="6" hidden="1">'ON - Ostatní náklady'!$C$77:$K$99</definedName>
    <definedName name="_xlnm.Print_Area" localSheetId="6">'ON - Ostatní náklady'!$C$4:$J$36,'ON - Ostatní náklady'!$C$42:$J$59,'ON - Ostatní náklady'!$C$65:$K$99</definedName>
    <definedName name="_xlnm.Print_Titles" localSheetId="6">'ON - Ostatní náklady'!$77:$77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F34"/>
  <c i="1" r="BD57"/>
  <c i="7" r="BH81"/>
  <c r="F33"/>
  <c i="1" r="BC57"/>
  <c i="7" r="BG81"/>
  <c r="F32"/>
  <c i="1" r="BB57"/>
  <c i="7" r="BF81"/>
  <c r="J31"/>
  <c i="1" r="AW57"/>
  <c i="7" r="F31"/>
  <c i="1" r="BA57"/>
  <c i="7" r="T81"/>
  <c r="T80"/>
  <c r="T79"/>
  <c r="T78"/>
  <c r="R81"/>
  <c r="R80"/>
  <c r="R79"/>
  <c r="R78"/>
  <c r="P81"/>
  <c r="P80"/>
  <c r="P79"/>
  <c r="P78"/>
  <c i="1" r="AU57"/>
  <c i="7" r="BK81"/>
  <c r="BK80"/>
  <c r="J80"/>
  <c r="BK79"/>
  <c r="J79"/>
  <c r="BK78"/>
  <c r="J78"/>
  <c r="J56"/>
  <c r="J27"/>
  <c i="1" r="AG57"/>
  <c i="7" r="J81"/>
  <c r="BE81"/>
  <c r="J30"/>
  <c i="1" r="AV57"/>
  <c i="7" r="F30"/>
  <c i="1" r="AZ57"/>
  <c i="7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6"/>
  <c r="AX56"/>
  <c i="6"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5"/>
  <c r="AX55"/>
  <c i="5"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T266"/>
  <c r="R267"/>
  <c r="R266"/>
  <c r="P267"/>
  <c r="P266"/>
  <c r="BK267"/>
  <c r="BK266"/>
  <c r="J266"/>
  <c r="J267"/>
  <c r="BE267"/>
  <c r="J64"/>
  <c r="BI265"/>
  <c r="BH265"/>
  <c r="BG265"/>
  <c r="BF265"/>
  <c r="T265"/>
  <c r="T264"/>
  <c r="R265"/>
  <c r="R264"/>
  <c r="P265"/>
  <c r="P264"/>
  <c r="BK265"/>
  <c r="BK264"/>
  <c r="J264"/>
  <c r="J265"/>
  <c r="BE265"/>
  <c r="J63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T254"/>
  <c r="R255"/>
  <c r="R254"/>
  <c r="P255"/>
  <c r="P254"/>
  <c r="BK255"/>
  <c r="BK254"/>
  <c r="J254"/>
  <c r="J255"/>
  <c r="BE255"/>
  <c r="J6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0"/>
  <c r="BH210"/>
  <c r="BG210"/>
  <c r="BF210"/>
  <c r="T210"/>
  <c r="T209"/>
  <c r="R210"/>
  <c r="R209"/>
  <c r="P210"/>
  <c r="P209"/>
  <c r="BK210"/>
  <c r="BK209"/>
  <c r="J209"/>
  <c r="J210"/>
  <c r="BE210"/>
  <c r="J61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60"/>
  <c r="BI148"/>
  <c r="BH148"/>
  <c r="BG148"/>
  <c r="BF148"/>
  <c r="T148"/>
  <c r="R148"/>
  <c r="P148"/>
  <c r="BK148"/>
  <c r="J148"/>
  <c r="BE148"/>
  <c r="BI145"/>
  <c r="BH145"/>
  <c r="BG145"/>
  <c r="BF145"/>
  <c r="T145"/>
  <c r="T144"/>
  <c r="R145"/>
  <c r="R144"/>
  <c r="P145"/>
  <c r="P144"/>
  <c r="BK145"/>
  <c r="BK144"/>
  <c r="J144"/>
  <c r="J145"/>
  <c r="BE145"/>
  <c r="J59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5"/>
  <c i="5" r="BH87"/>
  <c r="F33"/>
  <c i="1" r="BC55"/>
  <c i="5" r="BG87"/>
  <c r="F32"/>
  <c i="1" r="BB55"/>
  <c i="5" r="BF87"/>
  <c r="J31"/>
  <c i="1" r="AW55"/>
  <c i="5" r="F31"/>
  <c i="1" r="BA55"/>
  <c i="5" r="T87"/>
  <c r="T86"/>
  <c r="T85"/>
  <c r="T84"/>
  <c r="R87"/>
  <c r="R86"/>
  <c r="R85"/>
  <c r="R84"/>
  <c r="P87"/>
  <c r="P86"/>
  <c r="P85"/>
  <c r="P84"/>
  <c i="1" r="AU55"/>
  <c i="5" r="BK87"/>
  <c r="BK86"/>
  <c r="J86"/>
  <c r="BK85"/>
  <c r="J85"/>
  <c r="BK84"/>
  <c r="J84"/>
  <c r="J56"/>
  <c r="J27"/>
  <c i="1" r="AG55"/>
  <c i="5" r="J87"/>
  <c r="BE87"/>
  <c r="J30"/>
  <c i="1" r="AV55"/>
  <c i="5" r="F30"/>
  <c i="1" r="AZ55"/>
  <c i="5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4"/>
  <c r="AX54"/>
  <c i="4"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3"/>
  <c r="AX53"/>
  <c i="3" r="BI224"/>
  <c r="BH224"/>
  <c r="BG224"/>
  <c r="BF224"/>
  <c r="T224"/>
  <c r="T223"/>
  <c r="R224"/>
  <c r="R223"/>
  <c r="P224"/>
  <c r="P223"/>
  <c r="BK224"/>
  <c r="BK223"/>
  <c r="J223"/>
  <c r="J224"/>
  <c r="BE224"/>
  <c r="J63"/>
  <c r="BI222"/>
  <c r="BH222"/>
  <c r="BG222"/>
  <c r="BF222"/>
  <c r="T222"/>
  <c r="T221"/>
  <c r="T220"/>
  <c r="R222"/>
  <c r="R221"/>
  <c r="R220"/>
  <c r="P222"/>
  <c r="P221"/>
  <c r="P220"/>
  <c r="BK222"/>
  <c r="BK221"/>
  <c r="J221"/>
  <c r="BK220"/>
  <c r="J220"/>
  <c r="J222"/>
  <c r="BE222"/>
  <c r="J62"/>
  <c r="J61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60"/>
  <c r="BI136"/>
  <c r="BH136"/>
  <c r="BG136"/>
  <c r="BF136"/>
  <c r="T136"/>
  <c r="T135"/>
  <c r="R136"/>
  <c r="R135"/>
  <c r="P136"/>
  <c r="P135"/>
  <c r="BK136"/>
  <c r="BK135"/>
  <c r="J135"/>
  <c r="J136"/>
  <c r="BE136"/>
  <c r="J59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4"/>
  <c i="1" r="BD53"/>
  <c i="3" r="BH86"/>
  <c r="F33"/>
  <c i="1" r="BC53"/>
  <c i="3" r="BG86"/>
  <c r="F32"/>
  <c i="1" r="BB53"/>
  <c i="3" r="BF86"/>
  <c r="J31"/>
  <c i="1" r="AW53"/>
  <c i="3" r="F31"/>
  <c i="1" r="BA53"/>
  <c i="3" r="T86"/>
  <c r="T85"/>
  <c r="T84"/>
  <c r="T83"/>
  <c r="R86"/>
  <c r="R85"/>
  <c r="R84"/>
  <c r="R83"/>
  <c r="P86"/>
  <c r="P85"/>
  <c r="P84"/>
  <c r="P83"/>
  <c i="1" r="AU53"/>
  <c i="3" r="BK86"/>
  <c r="BK85"/>
  <c r="J85"/>
  <c r="BK84"/>
  <c r="J84"/>
  <c r="BK83"/>
  <c r="J83"/>
  <c r="J56"/>
  <c r="J27"/>
  <c i="1" r="AG53"/>
  <c i="3" r="J86"/>
  <c r="BE86"/>
  <c r="J30"/>
  <c i="1" r="AV53"/>
  <c i="3" r="F30"/>
  <c i="1" r="AZ53"/>
  <c i="3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2"/>
  <c r="AX52"/>
  <c i="2" r="BI726"/>
  <c r="BH726"/>
  <c r="BG726"/>
  <c r="BF726"/>
  <c r="T726"/>
  <c r="T725"/>
  <c r="R726"/>
  <c r="R725"/>
  <c r="P726"/>
  <c r="P725"/>
  <c r="BK726"/>
  <c r="BK725"/>
  <c r="J725"/>
  <c r="J726"/>
  <c r="BE726"/>
  <c r="J63"/>
  <c r="BI724"/>
  <c r="BH724"/>
  <c r="BG724"/>
  <c r="BF724"/>
  <c r="T724"/>
  <c r="T723"/>
  <c r="T722"/>
  <c r="R724"/>
  <c r="R723"/>
  <c r="R722"/>
  <c r="P724"/>
  <c r="P723"/>
  <c r="P722"/>
  <c r="BK724"/>
  <c r="BK723"/>
  <c r="J723"/>
  <c r="BK722"/>
  <c r="J722"/>
  <c r="J724"/>
  <c r="BE724"/>
  <c r="J62"/>
  <c r="J61"/>
  <c r="BI714"/>
  <c r="BH714"/>
  <c r="BG714"/>
  <c r="BF714"/>
  <c r="T714"/>
  <c r="R714"/>
  <c r="P714"/>
  <c r="BK714"/>
  <c r="J714"/>
  <c r="BE714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/>
  <c r="BI680"/>
  <c r="BH680"/>
  <c r="BG680"/>
  <c r="BF680"/>
  <c r="T680"/>
  <c r="R680"/>
  <c r="P680"/>
  <c r="BK680"/>
  <c r="J680"/>
  <c r="BE680"/>
  <c r="BI675"/>
  <c r="BH675"/>
  <c r="BG675"/>
  <c r="BF675"/>
  <c r="T675"/>
  <c r="R675"/>
  <c r="P675"/>
  <c r="BK675"/>
  <c r="J675"/>
  <c r="BE675"/>
  <c r="BI667"/>
  <c r="BH667"/>
  <c r="BG667"/>
  <c r="BF667"/>
  <c r="T667"/>
  <c r="R667"/>
  <c r="P667"/>
  <c r="BK667"/>
  <c r="J667"/>
  <c r="BE667"/>
  <c r="BI660"/>
  <c r="BH660"/>
  <c r="BG660"/>
  <c r="BF660"/>
  <c r="T660"/>
  <c r="R660"/>
  <c r="P660"/>
  <c r="BK660"/>
  <c r="J660"/>
  <c r="BE660"/>
  <c r="BI655"/>
  <c r="BH655"/>
  <c r="BG655"/>
  <c r="BF655"/>
  <c r="T655"/>
  <c r="R655"/>
  <c r="P655"/>
  <c r="BK655"/>
  <c r="J655"/>
  <c r="BE655"/>
  <c r="BI650"/>
  <c r="BH650"/>
  <c r="BG650"/>
  <c r="BF650"/>
  <c r="T650"/>
  <c r="R650"/>
  <c r="P650"/>
  <c r="BK650"/>
  <c r="J650"/>
  <c r="BE650"/>
  <c r="BI648"/>
  <c r="BH648"/>
  <c r="BG648"/>
  <c r="BF648"/>
  <c r="T648"/>
  <c r="R648"/>
  <c r="P648"/>
  <c r="BK648"/>
  <c r="J648"/>
  <c r="BE648"/>
  <c r="BI640"/>
  <c r="BH640"/>
  <c r="BG640"/>
  <c r="BF640"/>
  <c r="T640"/>
  <c r="R640"/>
  <c r="P640"/>
  <c r="BK640"/>
  <c r="J640"/>
  <c r="BE640"/>
  <c r="BI635"/>
  <c r="BH635"/>
  <c r="BG635"/>
  <c r="BF635"/>
  <c r="T635"/>
  <c r="R635"/>
  <c r="P635"/>
  <c r="BK635"/>
  <c r="J635"/>
  <c r="BE635"/>
  <c r="BI627"/>
  <c r="BH627"/>
  <c r="BG627"/>
  <c r="BF627"/>
  <c r="T627"/>
  <c r="R627"/>
  <c r="P627"/>
  <c r="BK627"/>
  <c r="J627"/>
  <c r="BE627"/>
  <c r="BI623"/>
  <c r="BH623"/>
  <c r="BG623"/>
  <c r="BF623"/>
  <c r="T623"/>
  <c r="R623"/>
  <c r="P623"/>
  <c r="BK623"/>
  <c r="J623"/>
  <c r="BE623"/>
  <c r="BI617"/>
  <c r="BH617"/>
  <c r="BG617"/>
  <c r="BF617"/>
  <c r="T617"/>
  <c r="R617"/>
  <c r="P617"/>
  <c r="BK617"/>
  <c r="J617"/>
  <c r="BE617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6"/>
  <c r="BH596"/>
  <c r="BG596"/>
  <c r="BF596"/>
  <c r="T596"/>
  <c r="R596"/>
  <c r="P596"/>
  <c r="BK596"/>
  <c r="J596"/>
  <c r="BE596"/>
  <c r="BI591"/>
  <c r="BH591"/>
  <c r="BG591"/>
  <c r="BF591"/>
  <c r="T591"/>
  <c r="R591"/>
  <c r="P591"/>
  <c r="BK591"/>
  <c r="J591"/>
  <c r="BE591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79"/>
  <c r="BH579"/>
  <c r="BG579"/>
  <c r="BF579"/>
  <c r="T579"/>
  <c r="R579"/>
  <c r="P579"/>
  <c r="BK579"/>
  <c r="J579"/>
  <c r="BE579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4"/>
  <c r="BH564"/>
  <c r="BG564"/>
  <c r="BF564"/>
  <c r="T564"/>
  <c r="R564"/>
  <c r="P564"/>
  <c r="BK564"/>
  <c r="J564"/>
  <c r="BE564"/>
  <c r="BI556"/>
  <c r="BH556"/>
  <c r="BG556"/>
  <c r="BF556"/>
  <c r="T556"/>
  <c r="R556"/>
  <c r="P556"/>
  <c r="BK556"/>
  <c r="J556"/>
  <c r="BE556"/>
  <c r="BI548"/>
  <c r="BH548"/>
  <c r="BG548"/>
  <c r="BF548"/>
  <c r="T548"/>
  <c r="R548"/>
  <c r="P548"/>
  <c r="BK548"/>
  <c r="J548"/>
  <c r="BE548"/>
  <c r="BI545"/>
  <c r="BH545"/>
  <c r="BG545"/>
  <c r="BF545"/>
  <c r="T545"/>
  <c r="R545"/>
  <c r="P545"/>
  <c r="BK545"/>
  <c r="J545"/>
  <c r="BE545"/>
  <c r="BI541"/>
  <c r="BH541"/>
  <c r="BG541"/>
  <c r="BF541"/>
  <c r="T541"/>
  <c r="R541"/>
  <c r="P541"/>
  <c r="BK541"/>
  <c r="J541"/>
  <c r="BE541"/>
  <c r="BI538"/>
  <c r="BH538"/>
  <c r="BG538"/>
  <c r="BF538"/>
  <c r="T538"/>
  <c r="R538"/>
  <c r="P538"/>
  <c r="BK538"/>
  <c r="J538"/>
  <c r="BE538"/>
  <c r="BI534"/>
  <c r="BH534"/>
  <c r="BG534"/>
  <c r="BF534"/>
  <c r="T534"/>
  <c r="R534"/>
  <c r="P534"/>
  <c r="BK534"/>
  <c r="J534"/>
  <c r="BE534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2"/>
  <c r="BH512"/>
  <c r="BG512"/>
  <c r="BF512"/>
  <c r="T512"/>
  <c r="R512"/>
  <c r="P512"/>
  <c r="BK512"/>
  <c r="J512"/>
  <c r="BE512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1"/>
  <c r="BH501"/>
  <c r="BG501"/>
  <c r="BF501"/>
  <c r="T501"/>
  <c r="R501"/>
  <c r="P501"/>
  <c r="BK501"/>
  <c r="J501"/>
  <c r="BE501"/>
  <c r="BI497"/>
  <c r="BH497"/>
  <c r="BG497"/>
  <c r="BF497"/>
  <c r="T497"/>
  <c r="R497"/>
  <c r="P497"/>
  <c r="BK497"/>
  <c r="J497"/>
  <c r="BE497"/>
  <c r="BI495"/>
  <c r="BH495"/>
  <c r="BG495"/>
  <c r="BF495"/>
  <c r="T495"/>
  <c r="R495"/>
  <c r="P495"/>
  <c r="BK495"/>
  <c r="J495"/>
  <c r="BE495"/>
  <c r="BI490"/>
  <c r="BH490"/>
  <c r="BG490"/>
  <c r="BF490"/>
  <c r="T490"/>
  <c r="R490"/>
  <c r="P490"/>
  <c r="BK490"/>
  <c r="J490"/>
  <c r="BE490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69"/>
  <c r="BH469"/>
  <c r="BG469"/>
  <c r="BF469"/>
  <c r="T469"/>
  <c r="R469"/>
  <c r="P469"/>
  <c r="BK469"/>
  <c r="J469"/>
  <c r="BE469"/>
  <c r="BI465"/>
  <c r="BH465"/>
  <c r="BG465"/>
  <c r="BF465"/>
  <c r="T465"/>
  <c r="R465"/>
  <c r="P465"/>
  <c r="BK465"/>
  <c r="J465"/>
  <c r="BE465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7"/>
  <c r="BH457"/>
  <c r="BG457"/>
  <c r="BF457"/>
  <c r="T457"/>
  <c r="R457"/>
  <c r="P457"/>
  <c r="BK457"/>
  <c r="J457"/>
  <c r="BE457"/>
  <c r="BI452"/>
  <c r="BH452"/>
  <c r="BG452"/>
  <c r="BF452"/>
  <c r="T452"/>
  <c r="R452"/>
  <c r="P452"/>
  <c r="BK452"/>
  <c r="J452"/>
  <c r="BE452"/>
  <c r="BI448"/>
  <c r="BH448"/>
  <c r="BG448"/>
  <c r="BF448"/>
  <c r="T448"/>
  <c r="R448"/>
  <c r="P448"/>
  <c r="BK448"/>
  <c r="J448"/>
  <c r="BE448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3"/>
  <c r="BH433"/>
  <c r="BG433"/>
  <c r="BF433"/>
  <c r="T433"/>
  <c r="R433"/>
  <c r="P433"/>
  <c r="BK433"/>
  <c r="J433"/>
  <c r="BE433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T215"/>
  <c r="R216"/>
  <c r="R215"/>
  <c r="P216"/>
  <c r="P215"/>
  <c r="BK216"/>
  <c r="BK215"/>
  <c r="J215"/>
  <c r="J216"/>
  <c r="BE216"/>
  <c r="J60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T205"/>
  <c r="R206"/>
  <c r="R205"/>
  <c r="P206"/>
  <c r="P205"/>
  <c r="BK206"/>
  <c r="BK205"/>
  <c r="J205"/>
  <c r="J206"/>
  <c r="BE206"/>
  <c r="J59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4"/>
  <c i="1" r="BD52"/>
  <c i="2" r="BH86"/>
  <c r="F33"/>
  <c i="1" r="BC52"/>
  <c i="2" r="BG86"/>
  <c r="F32"/>
  <c i="1" r="BB52"/>
  <c i="2" r="BF86"/>
  <c r="J31"/>
  <c i="1" r="AW52"/>
  <c i="2" r="F31"/>
  <c i="1" r="BA52"/>
  <c i="2" r="T86"/>
  <c r="T85"/>
  <c r="T84"/>
  <c r="T83"/>
  <c r="R86"/>
  <c r="R85"/>
  <c r="R84"/>
  <c r="R83"/>
  <c r="P86"/>
  <c r="P85"/>
  <c r="P84"/>
  <c r="P83"/>
  <c i="1" r="AU52"/>
  <c i="2" r="BK86"/>
  <c r="BK85"/>
  <c r="J85"/>
  <c r="BK84"/>
  <c r="J84"/>
  <c r="BK83"/>
  <c r="J83"/>
  <c r="J56"/>
  <c r="J27"/>
  <c i="1" r="AG52"/>
  <c i="2" r="J86"/>
  <c r="BE86"/>
  <c r="J30"/>
  <c i="1" r="AV52"/>
  <c i="2" r="F30"/>
  <c i="1" r="AZ52"/>
  <c i="2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<sst xmlns="http://schemas.openxmlformats.org/spreadsheetml/2006/main">
  <si>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</si>
  <si>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</si>
  <si>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</si>
  <si>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</si>
  <si>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</si>
  <si>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</si>
  <si>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</si>
  <si>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{07ef6e4e-b6c5-460e-8a61-e0fc74dcb82e}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</si>
  <si>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</si>
  <si>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</si>
  <si>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</si>
  <si>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</si>
  <si>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</si>
  <si>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</si>
  <si>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</si>
  <si>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</si>
  <si>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1/4/K06/00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</si>
  <si>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</si>
  <si>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</si>
  <si>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Obnova vodovodních řadů ul. Bořivojova, Jagellonská a okolí, Praha 3</t>
  </si>
  <si>
    <t>KSO:</t>
  </si>
  <si>
    <t>827 13 3</t>
  </si>
  <si>
    <t>CC-CZ:</t>
  </si>
  <si>
    <t>22221</t>
  </si>
  <si>
    <t>Místo:</t>
  </si>
  <si>
    <t>Praha 3</t>
  </si>
  <si>
    <t>Datum:</t>
  </si>
  <si>
    <t>28. 6. 2018</t>
  </si>
  <si>
    <t>CZ-CPV:</t>
  </si>
  <si>
    <t>45230000-8</t>
  </si>
  <si>
    <t>CZ-CPA:</t>
  </si>
  <si>
    <t>42.21.22</t>
  </si>
  <si>
    <t>Zadavatel:</t>
  </si>
  <si>
    <t>IČ:</t>
  </si>
  <si>
    <t>25656112</t>
  </si>
  <si>
    <t xml:space="preserve"> Pražská vodohospodářská společnost, a.s.</t>
  </si>
  <si>
    <t>DIČ:</t>
  </si>
  <si>
    <t>CZ25656112</t>
  </si>
  <si>
    <t>Uchazeč:</t>
  </si>
  <si>
    <t>Vyplň údaj</t>
  </si>
  <si>
    <t>Projektant:</t>
  </si>
  <si>
    <t>49101340</t>
  </si>
  <si>
    <t>aQuion</t>
  </si>
  <si>
    <t>CZ49101340</t>
  </si>
  <si>
    <t>True</t>
  </si>
  <si>
    <t>Poznámka:</t>
  </si>
  <si>
    <t>Ceny jsou včetně případného prořezu a ztratného._x000d_
Je-li v názvu položky v kontrolním rozpočtu nebo v soupisu prací uvedené v kolonce "Popis" obchodní značka jakéhokoliv materiálu, výrobku nebo technologie, má tento název pouze informativní charakter._x000d_
Pro oceňování a následně pro realizaci je možné použít i jiný materiál, výrobek nebo technologie, se srovnatelnými nebo lepšími užitnými vlastnostmi, které odpovídají požadavkům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</si>
  <si>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</si>
  <si>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</si>
  <si>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</si>
  <si>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</si>
  <si>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</si>
  <si>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</si>
  <si>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</si>
  <si>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</si>
  <si>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</si>
  <si>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</si>
  <si>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</si>
  <si>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</si>
  <si>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</si>
  <si>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</si>
  <si>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</si>
  <si>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</si>
  <si>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</si>
  <si>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</si>
  <si>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</si>
  <si>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</si>
  <si>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</si>
  <si>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</si>
  <si>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</si>
  <si>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</si>
  <si>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</si>
  <si>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</si>
  <si>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</si>
  <si>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</si>
  <si>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</si>
  <si>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</si>
  <si>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</si>
  <si>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</si>
  <si>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</si>
  <si>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</si>
  <si>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</si>
  <si>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</si>
  <si>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</si>
  <si>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</si>
  <si>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</si>
  <si>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</si>
  <si>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</si>
  <si>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Vodovodní řad</t>
  </si>
  <si>
    <t>STA</t>
  </si>
  <si>
    <t>1</t>
  </si>
  <si>
    <t>{89544c1b-e753-425e-8077-d61dc9806188}</t>
  </si>
  <si>
    <t>2</t>
  </si>
  <si>
    <t>SO 02</t>
  </si>
  <si>
    <t>Přepojení vodovodních přípojek</t>
  </si>
  <si>
    <t>{b4b4ab84-81c4-4f58-b175-25b67e0182b2}</t>
  </si>
  <si>
    <t>SO 03</t>
  </si>
  <si>
    <t>Zrušení stávajícího řadu</t>
  </si>
  <si>
    <t>{d9e152ef-81ad-4888-bba9-c9792ee0744b}</t>
  </si>
  <si>
    <t>SO 04</t>
  </si>
  <si>
    <t>Obnova komunikace a chodníku</t>
  </si>
  <si>
    <t>{5528c1eb-f82a-4909-9ddb-a5cb270bae22}</t>
  </si>
  <si>
    <t>VRN</t>
  </si>
  <si>
    <t>Vedlejší rozpočtové náklady</t>
  </si>
  <si>
    <t>VON</t>
  </si>
  <si>
    <t>{822b1996-7989-4d81-9dae-9e07eb0e3f0a}</t>
  </si>
  <si>
    <t>ON</t>
  </si>
  <si>
    <t>Ostatní náklady</t>
  </si>
  <si>
    <t>OST</t>
  </si>
  <si>
    <t>{53479018-fcfd-4449-8f66-56089355b4c5}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</si>
  <si>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</si>
  <si>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</si>
  <si>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</si>
  <si>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</si>
  <si>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</si>
  <si>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</si>
  <si>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</si>
  <si>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Vodovodní řad</t>
  </si>
  <si>
    <t>Ceny jsou včetně případného prořezu a ztratného. Je-li v názvu položky v kontrolním rozpočtu nebo v soupisu prací uvedené v kolonce "Popis" obchodní značka jakéhokoliv materiálu, výrobku nebo technologie, má tento název pouze informativní charakter. Pro oceňování a následně pro realizaci je možné použít i jiný materiál, výrobek nebo technologie, se srovnatelnými nebo lepšími užitnými vlastnostmi, které odpovídají požadavkům dokumentace.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</si>
  <si>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</si>
  <si>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</si>
  <si>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</si>
  <si>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</si>
  <si>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</si>
  <si>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HSV -  Práce a dodávky HSV</t>
  </si>
  <si>
    <t xml:space="preserve">    1 -  Zemní práce</t>
  </si>
  <si>
    <t xml:space="preserve">    4 -  Vodorovné konstrukce</t>
  </si>
  <si>
    <t xml:space="preserve">    8 -  Trubní vedení</t>
  </si>
  <si>
    <t xml:space="preserve">    9 -  Ostatní konstrukce a práce-bourání</t>
  </si>
  <si>
    <t xml:space="preserve">      99 -  Přesun hmot</t>
  </si>
  <si>
    <t xml:space="preserve">    999 -  Poplatek za skládku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</si>
  <si>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</si>
  <si>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</si>
  <si>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</si>
  <si>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</si>
  <si>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</si>
  <si>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</si>
  <si>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</si>
  <si>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</si>
  <si>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</si>
  <si>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</si>
  <si>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</si>
  <si>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</si>
  <si>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</si>
  <si>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</si>
  <si>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</si>
  <si>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</si>
  <si>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</si>
  <si>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 xml:space="preserve"> Zemní práce</t>
  </si>
  <si>
    <t>K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</si>
  <si>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</si>
  <si>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</si>
  <si>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</si>
  <si>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CS ÚRS 2018 01</t>
  </si>
  <si>
    <t>4</t>
  </si>
  <si>
    <t>34567423</t>
  </si>
  <si>
    <t>VV</t>
  </si>
  <si>
    <t>118,5 "výkaz výměr, DVZ"</t>
  </si>
  <si>
    <t>Součet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</si>
  <si>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</si>
  <si>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</si>
  <si>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-1097520479</t>
  </si>
  <si>
    <t>192,2 "výkaz výměr, DVZ"</t>
  </si>
  <si>
    <t>3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</si>
  <si>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</si>
  <si>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</si>
  <si>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</si>
  <si>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1415918560</t>
  </si>
  <si>
    <t>PSC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</si>
  <si>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</si>
  <si>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2426,17*0,3 "výkaz výměr, DVZ"</t>
  </si>
  <si>
    <t>727,851*0,5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</si>
  <si>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</si>
  <si>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</si>
  <si>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-1241853764</t>
  </si>
  <si>
    <t>363,926*0,5</t>
  </si>
  <si>
    <t>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</si>
  <si>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</si>
  <si>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</si>
  <si>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-1904765192</t>
  </si>
  <si>
    <t>2426,17*0,7 "výkaz výměr, DVZ"</t>
  </si>
  <si>
    <t>1698,319*0,5</t>
  </si>
  <si>
    <t>6</t>
  </si>
  <si>
    <t>132212209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</si>
  <si>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</si>
  <si>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-1251842516</t>
  </si>
  <si>
    <t>849,16*0,5</t>
  </si>
  <si>
    <t>7</t>
  </si>
  <si>
    <t>132301202</t>
  </si>
  <si>
    <t>Hloubení zapažených i nezapažených rýh šířky přes 600 do 2 000 mm s urovnáním dna do předepsaného profilu a spádu v hornině tř. 4 přes 100 do 1 000 m3</t>
  </si>
  <si>
    <t>890819818</t>
  </si>
  <si>
    <t>8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</si>
  <si>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</si>
  <si>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</si>
  <si>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-680507832</t>
  </si>
  <si>
    <t>9</t>
  </si>
  <si>
    <t>132312201</t>
  </si>
  <si>
    <t>Hloubení zapažených i nezapažených rýh šířky přes 600 do 2 000 mm ručním nebo pneumatickým nářadím s urovnáním dna do předepsaného profilu a spádu v horninách tř. 4 soudržných</t>
  </si>
  <si>
    <t>-754793189</t>
  </si>
  <si>
    <t>10</t>
  </si>
  <si>
    <t>132312209</t>
  </si>
  <si>
    <t>Hloubení zapažených i nezapažených rýh šířky přes 600 do 2 000 mm ručním nebo pneumatickým nářadím s urovnáním dna do předepsaného profilu a spádu v horninách tř. 4 Příplatek k cenám za lepivost horniny tř. 4</t>
  </si>
  <si>
    <t>-1544495432</t>
  </si>
  <si>
    <t>11</t>
  </si>
  <si>
    <t>151101101</t>
  </si>
  <si>
    <t>Zřízení pažení a rozepření stěn rýh pro podzemní vedení pro všechny šířky rýhy příložné pro jakoukoliv mezerovitost, hloubky do 2 m</t>
  </si>
  <si>
    <t>m2</t>
  </si>
  <si>
    <t>-760434290</t>
  </si>
  <si>
    <t>4569,88 "výkaz výměr, DVZ"</t>
  </si>
  <si>
    <t>12</t>
  </si>
  <si>
    <t>151101102</t>
  </si>
  <si>
    <t>Zřízení pažení a rozepření stěn rýh pro podzemní vedení pro všechny šířky rýhy příložné pro jakoukoliv mezerovitost, hloubky do 4 m</t>
  </si>
  <si>
    <t>-637020687</t>
  </si>
  <si>
    <t>1196,2 "výkaz výměr, DVZ"</t>
  </si>
  <si>
    <t>13</t>
  </si>
  <si>
    <t>151101111</t>
  </si>
  <si>
    <t>Odstranění pažení a rozepření stěn rýh pro podzemní vedení s uložením materiálu na vzdálenost do 3 m od kraje výkopu příložné, hloubky do 2 m</t>
  </si>
  <si>
    <t>1923084154</t>
  </si>
  <si>
    <t>14</t>
  </si>
  <si>
    <t>151101112</t>
  </si>
  <si>
    <t>Odstranění pažení a rozepření stěn rýh pro podzemní vedení s uložením materiálu na vzdálenost do 3 m od kraje výkopu příložné, hloubky přes 2 do 4 m</t>
  </si>
  <si>
    <t>-901342487</t>
  </si>
  <si>
    <t>154065421</t>
  </si>
  <si>
    <t>Pažení výrubu svislé šachty v hornině suché ocelovými pažnicemi hmotnosti od 35 do 55 kg/m2 do 1 roku</t>
  </si>
  <si>
    <t>1257001619</t>
  </si>
  <si>
    <t>273,28"výkaz výměr, DVZ"</t>
  </si>
  <si>
    <t>16</t>
  </si>
  <si>
    <t>154065521</t>
  </si>
  <si>
    <t>Odpažení výrubu šachty pažené v hornině suché ocelovými pažnicemi</t>
  </si>
  <si>
    <t>1717099647</t>
  </si>
  <si>
    <t>17</t>
  </si>
  <si>
    <t>154067341</t>
  </si>
  <si>
    <t>Netypová výstroj šachet z úplných ocelových rámů včetně spojovacích prvků výztuže montáž včetně dodání materiálu, v hornině suché</t>
  </si>
  <si>
    <t>kg</t>
  </si>
  <si>
    <t>-290837853</t>
  </si>
  <si>
    <t xml:space="preserve">Poznámka k souboru cen:_x000d_
1. Dodání konstrukce a spojovacího materiálu se oceňuje ve specifikaci. Ztratné se stanoví ve výši 1 %._x000d_
2. Ceny platí pro montáž rámů i jednotlivých konstrukčních prvků nosné i pomocné konstrukce._x000d_
</t>
  </si>
  <si>
    <t>"výkaz výměr, DVZ, výkresy Jámy S1 a S2"</t>
  </si>
  <si>
    <t>3219,85*2"2*jámy S1"</t>
  </si>
  <si>
    <t>5267,15*3"3*jámy S2"</t>
  </si>
  <si>
    <t>Mezisoučet</t>
  </si>
  <si>
    <t>18</t>
  </si>
  <si>
    <t>M</t>
  </si>
  <si>
    <t>13010732</t>
  </si>
  <si>
    <t>ocel profilová IPN 300 jakost 11 375</t>
  </si>
  <si>
    <t>t</t>
  </si>
  <si>
    <t>2036560166</t>
  </si>
  <si>
    <t>"výkaz výměr, DVZ, výkresy jámy S1 a S2"</t>
  </si>
  <si>
    <t>(919,23+223,3)*2"2jámy S1</t>
  </si>
  <si>
    <t>(1144,7+223,3)*3"3jámy S2</t>
  </si>
  <si>
    <t>6389,06*0,001"0,001 převod na t"</t>
  </si>
  <si>
    <t>19</t>
  </si>
  <si>
    <t>13010726</t>
  </si>
  <si>
    <t>ocel profilová IPN 240 jakost 11 375</t>
  </si>
  <si>
    <t>99576025</t>
  </si>
  <si>
    <t>(1407,46+325,8)*2"2jámy S1</t>
  </si>
  <si>
    <t>3466,52*0,001"0,001 převod na t"</t>
  </si>
  <si>
    <t>20</t>
  </si>
  <si>
    <t>13010730</t>
  </si>
  <si>
    <t>ocel profilová IPN 280 jakost 11 375</t>
  </si>
  <si>
    <t>-1050410293</t>
  </si>
  <si>
    <t>(2460,14+431,1+551,81)*3"3jámy S2</t>
  </si>
  <si>
    <t>10329,15*0,001"0,001 převod na t"</t>
  </si>
  <si>
    <t>13010818</t>
  </si>
  <si>
    <t>ocel profilová UPN 120 jakost 11 375</t>
  </si>
  <si>
    <t>-2073243561</t>
  </si>
  <si>
    <t>184,92*2"2 jámy S1"</t>
  </si>
  <si>
    <t>246,56*3"3 jámy S2"</t>
  </si>
  <si>
    <t>1109,52*0,001"0,001 převod na t"</t>
  </si>
  <si>
    <t>22</t>
  </si>
  <si>
    <t>14011024</t>
  </si>
  <si>
    <t>trubka ocelová bezešvá hladká jakost 11 353 48,3x2,6mm</t>
  </si>
  <si>
    <t>1436771887</t>
  </si>
  <si>
    <t>19,2*2"2 jámy S1"</t>
  </si>
  <si>
    <t>21,25*3"3 jámy S2"</t>
  </si>
  <si>
    <t>23</t>
  </si>
  <si>
    <t>154067342</t>
  </si>
  <si>
    <t>Netypová výstroj šachet z úplných ocelových rámů včetně spojovacích prvků výztuže demontáž v hornině suché</t>
  </si>
  <si>
    <t>1681045149</t>
  </si>
  <si>
    <t>22241,15"výkaz výměr, DVZ, výkresy jámy S1 a S2"</t>
  </si>
  <si>
    <t>24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</si>
  <si>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</si>
  <si>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</si>
  <si>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263797998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</si>
  <si>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</si>
  <si>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25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</si>
  <si>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</si>
  <si>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</si>
  <si>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-1399812787</t>
  </si>
  <si>
    <t>1377,72 + 809,87 "zásyp a obsyp, DVZ"</t>
  </si>
  <si>
    <t>26</t>
  </si>
  <si>
    <t>162701105R</t>
  </si>
  <si>
    <t>Vodorovné přemístění výkopku/sypaniny z horniny tř. 1 až 4 na skládku</t>
  </si>
  <si>
    <t>-2131962758</t>
  </si>
  <si>
    <t>2426,17 "výkaz výměr, DVZ"</t>
  </si>
  <si>
    <t>27</t>
  </si>
  <si>
    <t>167101101</t>
  </si>
  <si>
    <t>Nakládání, skládání a překládání neulehlého výkopku nebo sypaniny nakládání, množství do 100 m3, z hornin tř. 1 až 4</t>
  </si>
  <si>
    <t>1552908072</t>
  </si>
  <si>
    <t>28</t>
  </si>
  <si>
    <t>174101101</t>
  </si>
  <si>
    <t>Zásyp sypaninou z jakékoliv horniny s uložením výkopku ve vrstvách se zhutněním jam, šachet, rýh nebo kolem objektů v těchto vykopávkách</t>
  </si>
  <si>
    <t>331521887</t>
  </si>
  <si>
    <t>1377,72 "vodovod, DVZ"</t>
  </si>
  <si>
    <t>29</t>
  </si>
  <si>
    <t>58344199</t>
  </si>
  <si>
    <t>štěrkodrť frakce 0-63</t>
  </si>
  <si>
    <t>-1171429310</t>
  </si>
  <si>
    <t>1377,72*2,0541</t>
  </si>
  <si>
    <t>30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</si>
  <si>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</si>
  <si>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</si>
  <si>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1493592456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</si>
  <si>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 cenách nejsou zahrnuty náklady na nakupovanou sypaninu. Tato se oceňuje ve specifikaci._x000d_
</t>
  </si>
  <si>
    <t>809,87 "výkaz výměr, DVZ"</t>
  </si>
  <si>
    <t>31</t>
  </si>
  <si>
    <t>583373100</t>
  </si>
  <si>
    <t>štěrkopísek frakce 0-4 třída B</t>
  </si>
  <si>
    <t>1902428836</t>
  </si>
  <si>
    <t>809,87*2,0541</t>
  </si>
  <si>
    <t>32</t>
  </si>
  <si>
    <t>181951102</t>
  </si>
  <si>
    <t>Úprava pláně vyrovnáním výškových rozdílů v hornině tř. 1 až 4 se zhutněním</t>
  </si>
  <si>
    <t>915755140</t>
  </si>
  <si>
    <t>1457,99+255,26"výkaz výměr, DVZ"</t>
  </si>
  <si>
    <t xml:space="preserve"> Vodorovné konstrukce</t>
  </si>
  <si>
    <t>33</t>
  </si>
  <si>
    <t>451572111</t>
  </si>
  <si>
    <t>Lože pod potrubí, stoky a drobné objekty v otevřeném výkopu z kameniva drobného těženého 0 až 4 mm</t>
  </si>
  <si>
    <t>-1612706016</t>
  </si>
  <si>
    <t>179,14 "výkaz výměr, DVZ"</t>
  </si>
  <si>
    <t>34</t>
  </si>
  <si>
    <t>452313131</t>
  </si>
  <si>
    <t>Podkladní a zajišťovací konstrukce z betonu prostého v otevřeném výkopu bloky pro potrubí z betonu tř. C 12/15</t>
  </si>
  <si>
    <t>1121598820</t>
  </si>
  <si>
    <t>5,7 "výkaz výměr, DVZ"</t>
  </si>
  <si>
    <t>35</t>
  </si>
  <si>
    <t>452353101</t>
  </si>
  <si>
    <t>Bednění podkladních a zajišťovacích konstrukcí v otevřeném výkopu bloků pro potrubí</t>
  </si>
  <si>
    <t>-834018428</t>
  </si>
  <si>
    <t>(10*2+3*2+4*2+5*2+3*2+2*2)*0,5*0,5 "DVZ"</t>
  </si>
  <si>
    <t xml:space="preserve"> Trubní vedení</t>
  </si>
  <si>
    <t>36</t>
  </si>
  <si>
    <t>850315121</t>
  </si>
  <si>
    <t>Výřez nebo výsek na potrubí z trub litinových tlakových nebo plasických hmot DN 150</t>
  </si>
  <si>
    <t>kus</t>
  </si>
  <si>
    <t>-1410235321</t>
  </si>
  <si>
    <t>3 "DVZ"</t>
  </si>
  <si>
    <t>37</t>
  </si>
  <si>
    <t>850375121</t>
  </si>
  <si>
    <t>Výřez nebo výsek na potrubí z trub litinových tlakových nebo plasických hmot DN 300</t>
  </si>
  <si>
    <t>1782425447</t>
  </si>
  <si>
    <t>6 "DVZ"</t>
  </si>
  <si>
    <t>38</t>
  </si>
  <si>
    <t>850395121</t>
  </si>
  <si>
    <t>Výřez nebo výsek na potrubí z trub litinových tlakových nebo plasických hmot DN 400</t>
  </si>
  <si>
    <t>1728464590</t>
  </si>
  <si>
    <t>39</t>
  </si>
  <si>
    <t>851311131</t>
  </si>
  <si>
    <t>Montáž potrubí z trub litinových hrdlových s integrovaným těsněním otevřený výkop DN 150</t>
  </si>
  <si>
    <t>1487722863</t>
  </si>
  <si>
    <t>98+239+353+148+325 "DVZ"</t>
  </si>
  <si>
    <t>40</t>
  </si>
  <si>
    <t>55251019</t>
  </si>
  <si>
    <t>trouba vodovodní litinová hrdlová Zn 200 g/m2 + extrudovaný polyetylén 6 m DN 150</t>
  </si>
  <si>
    <t>64660922</t>
  </si>
  <si>
    <t>98"Řad B"</t>
  </si>
  <si>
    <t>41</t>
  </si>
  <si>
    <t>55251007</t>
  </si>
  <si>
    <t>trouba vodovodní litinová hrdlová Zn+Al (85/15)400g/m2+modrý epoxid, 6 m DN 150</t>
  </si>
  <si>
    <t>-747787744</t>
  </si>
  <si>
    <t>239+353+148+325 "DVZ"</t>
  </si>
  <si>
    <t>42</t>
  </si>
  <si>
    <t>851371131</t>
  </si>
  <si>
    <t>Montáž potrubí z trub litinových hrdlových s integrovaným těsněním otevřený výkop DN 300</t>
  </si>
  <si>
    <t>1847728233</t>
  </si>
  <si>
    <t>265,81+13+25,8"DVZ"</t>
  </si>
  <si>
    <t>43</t>
  </si>
  <si>
    <t>55251010</t>
  </si>
  <si>
    <t>trouba vodovodní litinová hrdlová Zn+Al (85/15)400g/m2+modrý epoxid, 6 m DN 300</t>
  </si>
  <si>
    <t>-669153266</t>
  </si>
  <si>
    <t>265,81+13+25,8"řad A, DVZ"</t>
  </si>
  <si>
    <t>44</t>
  </si>
  <si>
    <t>850245121a</t>
  </si>
  <si>
    <t>Montáž seku DN 80</t>
  </si>
  <si>
    <t>-1574513447</t>
  </si>
  <si>
    <t xml:space="preserve">Poznámka k souboru cen:_x000d_
1. Ceny výřezu nebo výseku na potrubí z trub litinových tlakových nebo plastických hmot jsou určeny pro dva řezy nebo seky prováděné na potrubí dodatečně._x000d_
2. V cenách jsou započteny náklady na:_x000d_
a) ohlášení uzavíraní vody,_x000d_
b) uzavření a otevření šoupat,_x000d_
c) vypuštění a napuštění vody,_x000d_
d) odvzdušnění potrubí,_x000d_
e) strojní nebo ruční výřez potrubí,_x000d_
f) nutné úpravy výkopu v prostoru provádění._x000d_
</t>
  </si>
  <si>
    <t>2"řad F, DVZ"</t>
  </si>
  <si>
    <t>45</t>
  </si>
  <si>
    <t>55251049a</t>
  </si>
  <si>
    <t>sek DN 80</t>
  </si>
  <si>
    <t>-1318851988</t>
  </si>
  <si>
    <t>46</t>
  </si>
  <si>
    <t>850265121a</t>
  </si>
  <si>
    <t>Montáž seku DN 100</t>
  </si>
  <si>
    <t>1447473358</t>
  </si>
  <si>
    <t>5"DVZ"</t>
  </si>
  <si>
    <t>47</t>
  </si>
  <si>
    <t>55251005a</t>
  </si>
  <si>
    <t>sek DN 100</t>
  </si>
  <si>
    <t>-790896712</t>
  </si>
  <si>
    <t>3"řad A, DVZ"</t>
  </si>
  <si>
    <t>1"řad C, DVZ"</t>
  </si>
  <si>
    <t>1"řad D , DVZ"</t>
  </si>
  <si>
    <t>48</t>
  </si>
  <si>
    <t>850315121a</t>
  </si>
  <si>
    <t>Montáž seku DN 150</t>
  </si>
  <si>
    <t>1991883108</t>
  </si>
  <si>
    <t>25+6"DVZ"</t>
  </si>
  <si>
    <t>49</t>
  </si>
  <si>
    <t>55251007a</t>
  </si>
  <si>
    <t>sek DN 150</t>
  </si>
  <si>
    <t>-1630497396</t>
  </si>
  <si>
    <t>6"řad A, DVZ"</t>
  </si>
  <si>
    <t>10"řad C, DVZ"</t>
  </si>
  <si>
    <t>8"řad D, DVZ"</t>
  </si>
  <si>
    <t>1"řad F, DVZ"</t>
  </si>
  <si>
    <t>50</t>
  </si>
  <si>
    <t>55251017a</t>
  </si>
  <si>
    <t>sek DN 150 s těžkou ochranou</t>
  </si>
  <si>
    <t>1715248608</t>
  </si>
  <si>
    <t>6"řad B, DVZ"</t>
  </si>
  <si>
    <t>51</t>
  </si>
  <si>
    <t>850355121a</t>
  </si>
  <si>
    <t>Montáž seku DN 200</t>
  </si>
  <si>
    <t>833819624</t>
  </si>
  <si>
    <t>52</t>
  </si>
  <si>
    <t>55251008a</t>
  </si>
  <si>
    <t>sek DN 200</t>
  </si>
  <si>
    <t>562693608</t>
  </si>
  <si>
    <t>53</t>
  </si>
  <si>
    <t>850375121a</t>
  </si>
  <si>
    <t>Montáž seku DN 300</t>
  </si>
  <si>
    <t>-2060116797</t>
  </si>
  <si>
    <t>11"DVZ"</t>
  </si>
  <si>
    <t>54</t>
  </si>
  <si>
    <t>55251010a</t>
  </si>
  <si>
    <t>sek DN 300</t>
  </si>
  <si>
    <t>-1744537812</t>
  </si>
  <si>
    <t>7"řad A, DVZ"</t>
  </si>
  <si>
    <t>4"řad C, DVZ"</t>
  </si>
  <si>
    <t>55</t>
  </si>
  <si>
    <t>850395121a</t>
  </si>
  <si>
    <t>Montáž seku DN 400</t>
  </si>
  <si>
    <t>659979999</t>
  </si>
  <si>
    <t>6"DVZ"</t>
  </si>
  <si>
    <t>56</t>
  </si>
  <si>
    <t>55251932a</t>
  </si>
  <si>
    <t>sek DN 400</t>
  </si>
  <si>
    <t>303085208</t>
  </si>
  <si>
    <t>2"řad A, DVZ"</t>
  </si>
  <si>
    <t>2"řad D, DVZ"</t>
  </si>
  <si>
    <t>2"řad E , DVZ"</t>
  </si>
  <si>
    <t>57</t>
  </si>
  <si>
    <t>852241122</t>
  </si>
  <si>
    <t>Montáž potrubí z trub litinových tlakových přírubových normálních délek otevřený výkop DN 80</t>
  </si>
  <si>
    <t>643751708</t>
  </si>
  <si>
    <t>27+1 "DVZ"</t>
  </si>
  <si>
    <t>58</t>
  </si>
  <si>
    <t>552532370</t>
  </si>
  <si>
    <t>trouba přírubová litinová práškový epoxid tl.250µm FF DN 80 mm délka 300 mm</t>
  </si>
  <si>
    <t>1583301811</t>
  </si>
  <si>
    <t>14 "řad A, DVZ"</t>
  </si>
  <si>
    <t>3 "řad C, DVZ"</t>
  </si>
  <si>
    <t>6 "řad D, DVZ"</t>
  </si>
  <si>
    <t>2 "řad E, DVZ"</t>
  </si>
  <si>
    <t>2 "řad F, DVZ"</t>
  </si>
  <si>
    <t>59</t>
  </si>
  <si>
    <t>552532370a</t>
  </si>
  <si>
    <t>trouba přírubová litinová DN 80 mm délka 300 mm s těžkou ochranou</t>
  </si>
  <si>
    <t>118384056</t>
  </si>
  <si>
    <t>1 "řad B, DVZ"</t>
  </si>
  <si>
    <t>60</t>
  </si>
  <si>
    <t>852311122</t>
  </si>
  <si>
    <t>Montáž potrubí z trub litinových tlakových přírubových normálních délek otevřený výkop DN 150</t>
  </si>
  <si>
    <t>-888240247</t>
  </si>
  <si>
    <t>8+1 "DVZ"</t>
  </si>
  <si>
    <t>61</t>
  </si>
  <si>
    <t>552532840</t>
  </si>
  <si>
    <t>trouba přírubová litinová práškový epoxid tl.250µm FF DN 150 mm délka 300 mm</t>
  </si>
  <si>
    <t>-1532174321</t>
  </si>
  <si>
    <t>1 "řad C, DVZ"</t>
  </si>
  <si>
    <t>4 "řad D, DVZ"</t>
  </si>
  <si>
    <t>1 "řad F, DVZ"</t>
  </si>
  <si>
    <t>62</t>
  </si>
  <si>
    <t>552532840a</t>
  </si>
  <si>
    <t>trouba přírubová litinová DN 150 mm délka 300 mm s těžkou ochranou</t>
  </si>
  <si>
    <t>-800144563</t>
  </si>
  <si>
    <t>63</t>
  </si>
  <si>
    <t>852371122</t>
  </si>
  <si>
    <t>Montáž potrubí z trub litinových tlakových přírubových normálních délek otevřený výkop DN 300</t>
  </si>
  <si>
    <t>-47602239</t>
  </si>
  <si>
    <t>13 "DVZ"</t>
  </si>
  <si>
    <t>64</t>
  </si>
  <si>
    <t>552533290</t>
  </si>
  <si>
    <t>trouba přírubová litinová práškový epoxid tl.250µm FF DN 300 mm délka 300 mm</t>
  </si>
  <si>
    <t>-1942466237</t>
  </si>
  <si>
    <t>9 "řad A, DVZ"</t>
  </si>
  <si>
    <t>65</t>
  </si>
  <si>
    <t>857241131</t>
  </si>
  <si>
    <t>Montáž litinových tvarovek jednoosých hrdlových otevřený výkop s integrovaným těsněním DN 80</t>
  </si>
  <si>
    <t>-2128441271</t>
  </si>
  <si>
    <t>66</t>
  </si>
  <si>
    <t>552536460</t>
  </si>
  <si>
    <t>přesuvka hrdlová litinová práškový epoxid tl 250µm se šroubovým spojem U-kus DN 80mm</t>
  </si>
  <si>
    <t>-641586277</t>
  </si>
  <si>
    <t>67</t>
  </si>
  <si>
    <t>857242122</t>
  </si>
  <si>
    <t>Montáž litinových tvarovek jednoosých přírubových otevřený výkop DN 80</t>
  </si>
  <si>
    <t>1578871136</t>
  </si>
  <si>
    <t>16+2"DVZ"</t>
  </si>
  <si>
    <t>68</t>
  </si>
  <si>
    <t>552506420</t>
  </si>
  <si>
    <t>koleno přírubové s patkou PP litinové DN 80</t>
  </si>
  <si>
    <t>1639204007</t>
  </si>
  <si>
    <t>2 "řad C, DVZ"</t>
  </si>
  <si>
    <t>69</t>
  </si>
  <si>
    <t>552538920</t>
  </si>
  <si>
    <t>tvarovka přírubová s hrdlem TYTON z tvárné litiny,práškový epoxid tl250µm EU-kus DN80 L130mm</t>
  </si>
  <si>
    <t>-1345348846</t>
  </si>
  <si>
    <t>70</t>
  </si>
  <si>
    <t>857261131</t>
  </si>
  <si>
    <t>Montáž litinových tvarovek jednoosých hrdlových otevřený výkop s integrovaným těsněním DN 100</t>
  </si>
  <si>
    <t>868432062</t>
  </si>
  <si>
    <t>4 "DVZ"</t>
  </si>
  <si>
    <t>71</t>
  </si>
  <si>
    <t>552536470</t>
  </si>
  <si>
    <t>přesuvka hrdlová litinová práškový epoxid tl 250µm se šroubovým spojem U-kus DN 100mm</t>
  </si>
  <si>
    <t>1690939180</t>
  </si>
  <si>
    <t>72</t>
  </si>
  <si>
    <t>552539170</t>
  </si>
  <si>
    <t>koleno hrdlové z tvárné litiny,práškový epoxid, tl.250µm MMK-kus DN 100-22,5°</t>
  </si>
  <si>
    <t>786312705</t>
  </si>
  <si>
    <t>1 "řad A, DVZ"</t>
  </si>
  <si>
    <t>73</t>
  </si>
  <si>
    <t>552539410</t>
  </si>
  <si>
    <t>koleno hrdlové z tvárné litiny,práškový epoxid, tl.250µm MMK-kus DN 100-45°</t>
  </si>
  <si>
    <t>923849935</t>
  </si>
  <si>
    <t>1 "řad D, DVZ"</t>
  </si>
  <si>
    <t>74</t>
  </si>
  <si>
    <t>857262122</t>
  </si>
  <si>
    <t>Montáž litinových tvarovek jednoosých přírubových otevřený výkop DN 100</t>
  </si>
  <si>
    <t>663041297</t>
  </si>
  <si>
    <t>5 "DVZ"</t>
  </si>
  <si>
    <t>75</t>
  </si>
  <si>
    <t>552538930</t>
  </si>
  <si>
    <t>tvarovka přírubová s hrdlem TYTON z tvárné litiny,práškový epoxid tl250µm EU-kus DN100 L130mm</t>
  </si>
  <si>
    <t>197788531</t>
  </si>
  <si>
    <t>2 "řad A, DVZ"</t>
  </si>
  <si>
    <t>76</t>
  </si>
  <si>
    <t>55255231</t>
  </si>
  <si>
    <t>tvarovka přírubová s hladkým koncem F F-DN 100 PN 10-16 natural</t>
  </si>
  <si>
    <t>-678571676</t>
  </si>
  <si>
    <t>77</t>
  </si>
  <si>
    <t>857311131</t>
  </si>
  <si>
    <t>Montáž litinových tvarovek jednoosých hrdlových otevřený výkop s integrovaným těsněním DN 150</t>
  </si>
  <si>
    <t>-748410808</t>
  </si>
  <si>
    <t>24 "DVZ"</t>
  </si>
  <si>
    <t>78</t>
  </si>
  <si>
    <t>552536490</t>
  </si>
  <si>
    <t>přesuvka hrdlová litinová práškový epoxid tl 250µm se šroubovým spojem U-kus DN 150mm</t>
  </si>
  <si>
    <t>58962226</t>
  </si>
  <si>
    <t>3 "řad A, DVZ"</t>
  </si>
  <si>
    <t>2 "řad B, DVZ"</t>
  </si>
  <si>
    <t>1 "řad E, DVZ"</t>
  </si>
  <si>
    <t>79</t>
  </si>
  <si>
    <t>552539070</t>
  </si>
  <si>
    <t>koleno hrdlové z tvárné litiny,práškový epoxid, tl.250µm MMK-kus DN 150- 11,25°</t>
  </si>
  <si>
    <t>1285117883</t>
  </si>
  <si>
    <t>80</t>
  </si>
  <si>
    <t>552539070a</t>
  </si>
  <si>
    <t>koleno hrdlové z tvárné litiny MMK-kus DN 150- 11,25° s těžkou ochranou</t>
  </si>
  <si>
    <t>1336254601</t>
  </si>
  <si>
    <t xml:space="preserve">1 "řad B, DVZ" </t>
  </si>
  <si>
    <t>81</t>
  </si>
  <si>
    <t>552539190</t>
  </si>
  <si>
    <t>koleno hrdlové z tvárné litiny,práškový epoxid, tl.250µm MMK-kus DN 150-22,5°</t>
  </si>
  <si>
    <t>1375481415</t>
  </si>
  <si>
    <t>3 "řad D, DVZ"</t>
  </si>
  <si>
    <t>82</t>
  </si>
  <si>
    <t>552539190a</t>
  </si>
  <si>
    <t>koleno hrdlové z tvárné litiny MMK-kus DN 150-22,5° s těžkou ochranou</t>
  </si>
  <si>
    <t>-1530931930</t>
  </si>
  <si>
    <t>83</t>
  </si>
  <si>
    <t>552539430</t>
  </si>
  <si>
    <t>koleno hrdlové z tvárné litiny,práškový epoxid, tl.250µm MMK-kus DN 150-45°</t>
  </si>
  <si>
    <t>1575373030</t>
  </si>
  <si>
    <t>2 "řad D, DVZ"</t>
  </si>
  <si>
    <t>84</t>
  </si>
  <si>
    <t>857312122</t>
  </si>
  <si>
    <t>Montáž litinových tvarovek jednoosých přírubových otevřený výkop DN 150</t>
  </si>
  <si>
    <t>1278141872</t>
  </si>
  <si>
    <t>33 "DVZ"</t>
  </si>
  <si>
    <t>85</t>
  </si>
  <si>
    <t>552536160</t>
  </si>
  <si>
    <t>přechod přírubový,práškový epoxid tl250µm FFR-kus litinový dl 200mm DN 150/80mm</t>
  </si>
  <si>
    <t>-2004403565</t>
  </si>
  <si>
    <t>86</t>
  </si>
  <si>
    <t>552536170</t>
  </si>
  <si>
    <t>přechod přírubový litinový PN 10/16 FFR-kus dl 200mm DN 150/100</t>
  </si>
  <si>
    <t>177977178</t>
  </si>
  <si>
    <t>87</t>
  </si>
  <si>
    <t>552538950</t>
  </si>
  <si>
    <t>tvarovka přírubová s hrdlem z tvárné litiny,práškový epoxid, tl.250µm EU-kus DN150 L135 mm</t>
  </si>
  <si>
    <t>-1923696565</t>
  </si>
  <si>
    <t>3 "řad F, DVZ"</t>
  </si>
  <si>
    <t>88</t>
  </si>
  <si>
    <t>552538950a</t>
  </si>
  <si>
    <t>tvarovka přírubová s hrdlem z tvárné litiny EU-kus DN150 s těžkou ochranou</t>
  </si>
  <si>
    <t>-99373200</t>
  </si>
  <si>
    <t>3 "řad B, DVZ"</t>
  </si>
  <si>
    <t>89</t>
  </si>
  <si>
    <t>552552410</t>
  </si>
  <si>
    <t>tvarovka přírubová s hladkým koncem F F-DN 150 PN 10-16 s těžkou ochranou</t>
  </si>
  <si>
    <t>868101628</t>
  </si>
  <si>
    <t>90</t>
  </si>
  <si>
    <t>55255233</t>
  </si>
  <si>
    <t>tvarovka přírubová s hladkým koncem F F-DN 150 PN 10-16 natural</t>
  </si>
  <si>
    <t>-1849214507</t>
  </si>
  <si>
    <t>3 "řad E, DVZ"</t>
  </si>
  <si>
    <t>91</t>
  </si>
  <si>
    <t>857313131</t>
  </si>
  <si>
    <t>Montáž litinových tvarovek odbočných hrdlových otevřený výkop s integrovaným těsněním DN 150</t>
  </si>
  <si>
    <t>316683597</t>
  </si>
  <si>
    <t>5+2 "řad B, DVZ"</t>
  </si>
  <si>
    <t>92</t>
  </si>
  <si>
    <t>552537560</t>
  </si>
  <si>
    <t>tvarovka hrdlová s přírubovou odbočkou z tvárné litiny,práškový epoxid, tl.250µm MMA-kus DN 150/80 mm</t>
  </si>
  <si>
    <t>-923666511</t>
  </si>
  <si>
    <t>93</t>
  </si>
  <si>
    <t>552537560a</t>
  </si>
  <si>
    <t>tvarovka hrdlová s přírubovou odbočkou z tvárné litiny MMA-kus DN 150/80 mm s těžkou ochranou</t>
  </si>
  <si>
    <t>-2002759515</t>
  </si>
  <si>
    <t>94</t>
  </si>
  <si>
    <t>857314122</t>
  </si>
  <si>
    <t>Montáž litinových tvarovek odbočných přírubových otevřený výkop DN 150</t>
  </si>
  <si>
    <t>976890950</t>
  </si>
  <si>
    <t>17 "DVZ"</t>
  </si>
  <si>
    <t>95</t>
  </si>
  <si>
    <t>552507220</t>
  </si>
  <si>
    <t>tvarovka přírubová s přírubovou odbočkou T-DN 150x100 PN 10-16 natural</t>
  </si>
  <si>
    <t>-2126820463</t>
  </si>
  <si>
    <t>96</t>
  </si>
  <si>
    <t>552507240</t>
  </si>
  <si>
    <t>tvarovka přírubová s přírubovou odbočkou T-DN 150x150 PN 10-16 natural</t>
  </si>
  <si>
    <t>-92579777</t>
  </si>
  <si>
    <t>97</t>
  </si>
  <si>
    <t>552507240a</t>
  </si>
  <si>
    <t>tvarovka přírubová s přírubovou odbočkou T-DN 150x150 s těžkou ochranou</t>
  </si>
  <si>
    <t>-451048651</t>
  </si>
  <si>
    <t>98</t>
  </si>
  <si>
    <t>552507290</t>
  </si>
  <si>
    <t>tvarovka vodovodní přírubová s přírubovou odbočkou T DN 150x80 PN 10-16 základní povrchová ochrana</t>
  </si>
  <si>
    <t>228456893</t>
  </si>
  <si>
    <t>99</t>
  </si>
  <si>
    <t>552507292a</t>
  </si>
  <si>
    <t>tvarovka vodovodní přírubová s přírubovou odbočkou T DN 150x80 s těžkou ochranou</t>
  </si>
  <si>
    <t>-1807870245</t>
  </si>
  <si>
    <t>100</t>
  </si>
  <si>
    <t>857351131</t>
  </si>
  <si>
    <t>Montáž litinových tvarovek jednoosých hrdlových otevřený výkop s integrovaným těsněním DN 200</t>
  </si>
  <si>
    <t>1283920259</t>
  </si>
  <si>
    <t>1 "DVZ"</t>
  </si>
  <si>
    <t>101</t>
  </si>
  <si>
    <t>552536500</t>
  </si>
  <si>
    <t>přesuvka hrdlová litinová práškový epoxid tl 250µm se šroubovým spojem U-kus DN 200mm</t>
  </si>
  <si>
    <t>-833141722</t>
  </si>
  <si>
    <t>102</t>
  </si>
  <si>
    <t>857352121</t>
  </si>
  <si>
    <t>Montáž litinových tvarovek jednoosých přírubových otevřený výkop DN 200</t>
  </si>
  <si>
    <t>355069092</t>
  </si>
  <si>
    <t>103</t>
  </si>
  <si>
    <t>552538960</t>
  </si>
  <si>
    <t>tvarovka přírubová s hrdlem z tvárné litiny,práškový epoxid, tl.250µm EU-kus DN200 L140 mm</t>
  </si>
  <si>
    <t>-1748133717</t>
  </si>
  <si>
    <t>104</t>
  </si>
  <si>
    <t>857371131</t>
  </si>
  <si>
    <t>Montáž litinových tvarovek jednoosých hrdlových otevřený výkop s integrovaným těsněním DN 300</t>
  </si>
  <si>
    <t>808078345</t>
  </si>
  <si>
    <t>9 "DVZ"</t>
  </si>
  <si>
    <t>105</t>
  </si>
  <si>
    <t>552539100</t>
  </si>
  <si>
    <t>koleno hrdlové z tvárné litiny,práškový epoxid, tl.250µm MMK-kus DN 300-11,25°</t>
  </si>
  <si>
    <t>-657465990</t>
  </si>
  <si>
    <t>106</t>
  </si>
  <si>
    <t>552539220</t>
  </si>
  <si>
    <t>koleno hrdlové z tvárné litiny,práškový epoxid, tl.250µm MMK-kus DN 300-22,5°</t>
  </si>
  <si>
    <t>-1659563798</t>
  </si>
  <si>
    <t>4 "řad A, DVZ"</t>
  </si>
  <si>
    <t>107</t>
  </si>
  <si>
    <t>552536520</t>
  </si>
  <si>
    <t>přesuvka hrdlová litinová práškový epoxid tl 250µm se šroubovým spojem U-kus DN 300mm</t>
  </si>
  <si>
    <t>1721454281</t>
  </si>
  <si>
    <t>108</t>
  </si>
  <si>
    <t>857372122</t>
  </si>
  <si>
    <t>Montáž litinových tvarovek jednoosých přírubových otevřený výkop DN 300</t>
  </si>
  <si>
    <t>1630445575</t>
  </si>
  <si>
    <t>29 "DVZ"</t>
  </si>
  <si>
    <t>109</t>
  </si>
  <si>
    <t>55259976</t>
  </si>
  <si>
    <t>koleno přírubové P tvárná litina DN300-45°</t>
  </si>
  <si>
    <t>-1891469172</t>
  </si>
  <si>
    <t>110</t>
  </si>
  <si>
    <t>552534950</t>
  </si>
  <si>
    <t>tvarovka přírubová litinová s hladkým koncem,práškový epoxid tl250µm F-kus DN 300mm</t>
  </si>
  <si>
    <t>-480201076</t>
  </si>
  <si>
    <t>8 "řad A, DVZ"</t>
  </si>
  <si>
    <t>111</t>
  </si>
  <si>
    <t>552536290</t>
  </si>
  <si>
    <t>přechod přírubový,práškový epoxid tl250µm FFR-kus litinový dl 300mm DN 300/150mm</t>
  </si>
  <si>
    <t>-1623650041</t>
  </si>
  <si>
    <t>112</t>
  </si>
  <si>
    <t>552538980</t>
  </si>
  <si>
    <t>tvarovka přírubová s hrdlem z tvárné litiny,práškový epoxid, tl.250µm EU-kus DN300 L150 mm</t>
  </si>
  <si>
    <t>-441982502</t>
  </si>
  <si>
    <t>113</t>
  </si>
  <si>
    <t>857373131</t>
  </si>
  <si>
    <t>Montáž litinových tvarovek odbočných hrdlových otevřený výkop s integrovaným těsněním DN 300</t>
  </si>
  <si>
    <t>-12073941</t>
  </si>
  <si>
    <t>2 "DVZ"</t>
  </si>
  <si>
    <t>114</t>
  </si>
  <si>
    <t>552537750</t>
  </si>
  <si>
    <t>tvarovka hrdlová s přírubovou odbočkou z tvárné litiny,práškový epoxid, tl.250µm MMA-kus DN 300/80 mm</t>
  </si>
  <si>
    <t>-95025374</t>
  </si>
  <si>
    <t>115</t>
  </si>
  <si>
    <t>857374122</t>
  </si>
  <si>
    <t>Montáž litinových tvarovek odbočných přírubových otevřený výkop DN 300</t>
  </si>
  <si>
    <t>-1378191304</t>
  </si>
  <si>
    <t>116</t>
  </si>
  <si>
    <t>55253545</t>
  </si>
  <si>
    <t>tvarovka přírubová litinová s přírubovou odbočkou,práškový epoxid tl250µm T-kus DN 300/80mm</t>
  </si>
  <si>
    <t>2123604463</t>
  </si>
  <si>
    <t>5 "řad A, DVZ"</t>
  </si>
  <si>
    <t>117</t>
  </si>
  <si>
    <t>55253546</t>
  </si>
  <si>
    <t>tvarovka přírubová litinová s přírubovou odbočkou,práškový epoxid tl250µm T-kus DN 300/100mm</t>
  </si>
  <si>
    <t>-1722839223</t>
  </si>
  <si>
    <t>118</t>
  </si>
  <si>
    <t>55253547</t>
  </si>
  <si>
    <t>tvarovka přírubová litinová s přírubovou odbočkou,práškový epoxid tl250µm T-kus DN 300/150mm</t>
  </si>
  <si>
    <t>-1032998263</t>
  </si>
  <si>
    <t>119</t>
  </si>
  <si>
    <t>55253548</t>
  </si>
  <si>
    <t>tvarovka přírubová litinová s přírubovou odbočkou,práškový epoxid tl250µm T-kus DN 300/200mm</t>
  </si>
  <si>
    <t>-1551860785</t>
  </si>
  <si>
    <t>120</t>
  </si>
  <si>
    <t>55253550</t>
  </si>
  <si>
    <t>tvarovka přírubová litinová s přírubovou odbočkou,práškový epoxid tl250µm T-kus DN 300/300mm</t>
  </si>
  <si>
    <t>1634002005</t>
  </si>
  <si>
    <t>121</t>
  </si>
  <si>
    <t>857391131</t>
  </si>
  <si>
    <t>Montáž litinových tvarovek jednoosých hrdlových otevřený výkop s integrovaným těsněním DN 400</t>
  </si>
  <si>
    <t>-535381089</t>
  </si>
  <si>
    <t>122</t>
  </si>
  <si>
    <t>552536530a</t>
  </si>
  <si>
    <t>přesuvka hrdlová litinová práškový epoxid tl.250µm se šroubovým spojem U-kus DN 400 mm</t>
  </si>
  <si>
    <t>1284886264</t>
  </si>
  <si>
    <t>123</t>
  </si>
  <si>
    <t>857392122</t>
  </si>
  <si>
    <t>Montáž litinových tvarovek jednoosých přírubových otevřený výkop DN 400</t>
  </si>
  <si>
    <t>366956835</t>
  </si>
  <si>
    <t>124</t>
  </si>
  <si>
    <t>552538990a</t>
  </si>
  <si>
    <t>tvarovka přírubová s hrdlem TYTON z tvárné litiny,práškový epoxid, tl.250µm EU-kus DN400 L150 mm</t>
  </si>
  <si>
    <t>1762733952</t>
  </si>
  <si>
    <t>125</t>
  </si>
  <si>
    <t>857394122</t>
  </si>
  <si>
    <t>Montáž litinových tvarovek odbočných přírubových otevřený výkop DN 400</t>
  </si>
  <si>
    <t>-1843855843</t>
  </si>
  <si>
    <t>126</t>
  </si>
  <si>
    <t>552508160a</t>
  </si>
  <si>
    <t>tvarovka přírubová s přírubovou odbočkou T-DN 400x150 PN 10</t>
  </si>
  <si>
    <t>290683906</t>
  </si>
  <si>
    <t>127</t>
  </si>
  <si>
    <t>552508095a</t>
  </si>
  <si>
    <t xml:space="preserve">tvarovka přírubová s přírubovou odbočkou T-DN 400x300 PN 10 </t>
  </si>
  <si>
    <t>495395095</t>
  </si>
  <si>
    <t>128</t>
  </si>
  <si>
    <t>891241111</t>
  </si>
  <si>
    <t>Montáž vodovodních šoupátek otevřený výkop DN 80</t>
  </si>
  <si>
    <t>702794640</t>
  </si>
  <si>
    <t>12 "DVZ"</t>
  </si>
  <si>
    <t>129</t>
  </si>
  <si>
    <t>422211160</t>
  </si>
  <si>
    <t>šoupátko s přírubami, voda DN 80mm PN16</t>
  </si>
  <si>
    <t>1187403655</t>
  </si>
  <si>
    <t>7 "řad A, DVZ"</t>
  </si>
  <si>
    <t>130</t>
  </si>
  <si>
    <t>422910790a</t>
  </si>
  <si>
    <t xml:space="preserve">souprava zemní teleskopická pro šoupátka DN  65-80 mm, Rd 2,0 m</t>
  </si>
  <si>
    <t>1735185774</t>
  </si>
  <si>
    <t>131</t>
  </si>
  <si>
    <t>891247111</t>
  </si>
  <si>
    <t>Montáž hydrantů podzemních DN 80</t>
  </si>
  <si>
    <t>1888455949</t>
  </si>
  <si>
    <t>20 "DVZ"</t>
  </si>
  <si>
    <t>132</t>
  </si>
  <si>
    <t>422735910</t>
  </si>
  <si>
    <t>hydrant podzemní DN80 PN16 jednoduchý uzávěr, krycí výška 1500 mm</t>
  </si>
  <si>
    <t>1960490021</t>
  </si>
  <si>
    <t>133</t>
  </si>
  <si>
    <t>891261112</t>
  </si>
  <si>
    <t>Montáž vodovodních šoupátek otevřený výkop DN 100</t>
  </si>
  <si>
    <t>2104162258</t>
  </si>
  <si>
    <t>134</t>
  </si>
  <si>
    <t>42221117a</t>
  </si>
  <si>
    <t>šoupátko s přírubami, voda, DN 100 mm PN16</t>
  </si>
  <si>
    <t>1940285531</t>
  </si>
  <si>
    <t>135</t>
  </si>
  <si>
    <t>422910811a</t>
  </si>
  <si>
    <t>souprava zemní teleskopická pro šoupátka DN 100-150 mm při Rd 2,0 m</t>
  </si>
  <si>
    <t>-126696158</t>
  </si>
  <si>
    <t>136</t>
  </si>
  <si>
    <t>891265111</t>
  </si>
  <si>
    <t>Montáž vodovodních armatur na potrubí koncových klapek (žabích) hrdlových DN 100</t>
  </si>
  <si>
    <t>-768563069</t>
  </si>
  <si>
    <t>137</t>
  </si>
  <si>
    <t>993010000a</t>
  </si>
  <si>
    <t>KLAPKA ŽABÍ 100</t>
  </si>
  <si>
    <t>KS</t>
  </si>
  <si>
    <t>587261762</t>
  </si>
  <si>
    <t>138</t>
  </si>
  <si>
    <t>891311111</t>
  </si>
  <si>
    <t>Montáž vodovodních armatur na potrubí šoupátek nebo klapek uzavíracích v otevřeném výkopu nebo v šachtách s osazením zemní soupravy (bez poklopů) DN 150</t>
  </si>
  <si>
    <t>-57609156</t>
  </si>
  <si>
    <t>30 "DVZ"</t>
  </si>
  <si>
    <t>139</t>
  </si>
  <si>
    <t>422211190</t>
  </si>
  <si>
    <t>šoupátko s přírubami, voda DN 150mm PN16</t>
  </si>
  <si>
    <t>-1482414226</t>
  </si>
  <si>
    <t>4 "řad B, DVZ"</t>
  </si>
  <si>
    <t>9 "řad D, DVZ"</t>
  </si>
  <si>
    <t>5 "řad E, DVZ"</t>
  </si>
  <si>
    <t>7 "řad F, DVZ"</t>
  </si>
  <si>
    <t>140</t>
  </si>
  <si>
    <t>422910800a</t>
  </si>
  <si>
    <t>208963756</t>
  </si>
  <si>
    <t>141</t>
  </si>
  <si>
    <t>891351111</t>
  </si>
  <si>
    <t>Montáž vodovodních armatur na potrubí šoupátek nebo klapek uzavíracích v otevřeném výkopu nebo v šachtách s osazením zemní soupravy (bez poklopů) DN 200</t>
  </si>
  <si>
    <t>614535320</t>
  </si>
  <si>
    <t>142</t>
  </si>
  <si>
    <t>422211100</t>
  </si>
  <si>
    <t>šoupátko s přírubami, voda, DN 200 mm PN 10</t>
  </si>
  <si>
    <t>-550103488</t>
  </si>
  <si>
    <t>143</t>
  </si>
  <si>
    <t>422910810a</t>
  </si>
  <si>
    <t>souprava zemní teleskopická pro šoupátka DN 200 mm při Rd 2,0 m</t>
  </si>
  <si>
    <t>1983261378</t>
  </si>
  <si>
    <t>144</t>
  </si>
  <si>
    <t>891371111</t>
  </si>
  <si>
    <t>Montáž vodovodních armatur na potrubí šoupátek nebo klapek uzavíracích v otevřeném výkopu nebo v šachtách s osazením zemní soupravy (bez poklopů) DN 300</t>
  </si>
  <si>
    <t>-1211505355</t>
  </si>
  <si>
    <t>28 "DVZ"</t>
  </si>
  <si>
    <t>145</t>
  </si>
  <si>
    <t>422211220</t>
  </si>
  <si>
    <t>šoupátko s přírubami, voda DN 300mm PN 10</t>
  </si>
  <si>
    <t>-2058387764</t>
  </si>
  <si>
    <t>18 "řad A, DVZ"</t>
  </si>
  <si>
    <t>6 "řad C, DVZ"</t>
  </si>
  <si>
    <t>4 "řad F, DVZ"</t>
  </si>
  <si>
    <t>146</t>
  </si>
  <si>
    <t>422910820a</t>
  </si>
  <si>
    <t>souprava zemní teleskopická pro šoupátka DN 250-350 mm při Rd 2,0 m</t>
  </si>
  <si>
    <t>479784108</t>
  </si>
  <si>
    <t>147</t>
  </si>
  <si>
    <t>891391112</t>
  </si>
  <si>
    <t>Montáž vodovodních armatur na potrubí šoupátek nebo klapek uzavíracích v otevřeném výkopu nebo v šachtách s osazením zemní soupravy (bez poklopů) DN 400</t>
  </si>
  <si>
    <t>383599039</t>
  </si>
  <si>
    <t>148</t>
  </si>
  <si>
    <t>422211240</t>
  </si>
  <si>
    <t>šoupátko s přírubami, voda DN 400mm PN 10</t>
  </si>
  <si>
    <t>1179832145</t>
  </si>
  <si>
    <t>149</t>
  </si>
  <si>
    <t>422910920a</t>
  </si>
  <si>
    <t>souprava zemní teleskopická pro šoupátka DN 400-500 mm při Rd 2,0 m</t>
  </si>
  <si>
    <t>2128410678</t>
  </si>
  <si>
    <t>150</t>
  </si>
  <si>
    <t>552911210a</t>
  </si>
  <si>
    <t>Manžeta termosmršťovací hrdlová DN 80</t>
  </si>
  <si>
    <t>-1764654481</t>
  </si>
  <si>
    <t>151</t>
  </si>
  <si>
    <t>552931210a</t>
  </si>
  <si>
    <t>Manžeta termosmršťovací přírubová DN 80</t>
  </si>
  <si>
    <t>1707314679</t>
  </si>
  <si>
    <t>6 "řad B, DVZ"</t>
  </si>
  <si>
    <t>152</t>
  </si>
  <si>
    <t>552911240</t>
  </si>
  <si>
    <t>kroužek těsnící gumový DN 150</t>
  </si>
  <si>
    <t>-1616874509</t>
  </si>
  <si>
    <t>17 "řad B, DVZ"</t>
  </si>
  <si>
    <t>40 "řad C, DVZ"</t>
  </si>
  <si>
    <t>59 "řad D, DVZ"</t>
  </si>
  <si>
    <t>25 "řad E, DVZ"</t>
  </si>
  <si>
    <t>59 "řad F, DVZ"</t>
  </si>
  <si>
    <t>153</t>
  </si>
  <si>
    <t>552911240a</t>
  </si>
  <si>
    <t>manžeta termosmršťovací hrdlová DN 150</t>
  </si>
  <si>
    <t>1976022382</t>
  </si>
  <si>
    <t>32 "řad B, DVZ"</t>
  </si>
  <si>
    <t>154</t>
  </si>
  <si>
    <t>552911245a</t>
  </si>
  <si>
    <t>manžeta termosmršťovací přírubová DN 150</t>
  </si>
  <si>
    <t>56997331</t>
  </si>
  <si>
    <t>10 "řad B, DVZ"</t>
  </si>
  <si>
    <t>155</t>
  </si>
  <si>
    <t>552911270</t>
  </si>
  <si>
    <t>kroužek těsnící gumový DN 300</t>
  </si>
  <si>
    <t>-1113825578</t>
  </si>
  <si>
    <t>88 "řad A, DVZ"</t>
  </si>
  <si>
    <t>156</t>
  </si>
  <si>
    <t>552911330a</t>
  </si>
  <si>
    <t>kroužek zámkový gumový STANDARD Vi/Vin DN 150</t>
  </si>
  <si>
    <t>996002108</t>
  </si>
  <si>
    <t>24 "řad C, DVZ"</t>
  </si>
  <si>
    <t>15 "řad D, DVZ"</t>
  </si>
  <si>
    <t>157</t>
  </si>
  <si>
    <t>552911370</t>
  </si>
  <si>
    <t>kroužek zámkový gumový DN 300</t>
  </si>
  <si>
    <t>-1640211053</t>
  </si>
  <si>
    <t>4 "řad C, DVZ"</t>
  </si>
  <si>
    <t>158</t>
  </si>
  <si>
    <t>552920100a</t>
  </si>
  <si>
    <t>Přírubový spoj DN 80 (šrouby, matky, těsnění)</t>
  </si>
  <si>
    <t>92538029</t>
  </si>
  <si>
    <t>42 "řad A, DVZ"</t>
  </si>
  <si>
    <t>10 "řad C, DVZ"</t>
  </si>
  <si>
    <t>14 "řad D, DVZ"</t>
  </si>
  <si>
    <t>4 "řad E, DVZ"</t>
  </si>
  <si>
    <t>6 "řad F, DVZ"</t>
  </si>
  <si>
    <t>159</t>
  </si>
  <si>
    <t>552930100a</t>
  </si>
  <si>
    <t>Přírubový spoj DN 100 (šrouby, matky, těsnění)</t>
  </si>
  <si>
    <t>-325847781</t>
  </si>
  <si>
    <t>160</t>
  </si>
  <si>
    <t>552940100a</t>
  </si>
  <si>
    <t>Přírubový spoj DN 150 (šrouby, matky, těsnění)</t>
  </si>
  <si>
    <t>169860052</t>
  </si>
  <si>
    <t>6 "řad A, DVZ"</t>
  </si>
  <si>
    <t>8 "řad C, DVZ"</t>
  </si>
  <si>
    <t>26 "řad D, DVZ"</t>
  </si>
  <si>
    <t>14 "řad E, DVZ"</t>
  </si>
  <si>
    <t>17 "řad F, DVZ"</t>
  </si>
  <si>
    <t>161</t>
  </si>
  <si>
    <t>552950100a</t>
  </si>
  <si>
    <t>Přírubový spoj DN 200 (šrouby, matky, těsnění)</t>
  </si>
  <si>
    <t>-1779314896</t>
  </si>
  <si>
    <t>162</t>
  </si>
  <si>
    <t>552970100a</t>
  </si>
  <si>
    <t>Přírubový spoj DN 300 (šrouby, matky, těsnění)</t>
  </si>
  <si>
    <t>-137790632</t>
  </si>
  <si>
    <t>52 "řad A, DVZ"</t>
  </si>
  <si>
    <t>18 "řad C, DVZ"</t>
  </si>
  <si>
    <t>11 "řad F, DVZ"</t>
  </si>
  <si>
    <t>163</t>
  </si>
  <si>
    <t>552980100a</t>
  </si>
  <si>
    <t>Přírubový spoj DN 400 (šrouby, matky, těsnění)</t>
  </si>
  <si>
    <t>1310670879</t>
  </si>
  <si>
    <t>164</t>
  </si>
  <si>
    <t>892351111</t>
  </si>
  <si>
    <t>Tlakové zkoušky vodou na potrubí DN 150 nebo 200</t>
  </si>
  <si>
    <t>-1949645154</t>
  </si>
  <si>
    <t>98 "řad B, DVZ"</t>
  </si>
  <si>
    <t>239 "řad C, DVZ"</t>
  </si>
  <si>
    <t>353 "řad D, DVZ"</t>
  </si>
  <si>
    <t>148 "řad E, DVZ"</t>
  </si>
  <si>
    <t>350 "řad F, DVZ"</t>
  </si>
  <si>
    <t>165</t>
  </si>
  <si>
    <t>892372111</t>
  </si>
  <si>
    <t>Tlakové zkoušky vodou zabezpečení konců potrubí při tlakových zkouškách DN do 300</t>
  </si>
  <si>
    <t>-958705852</t>
  </si>
  <si>
    <t>5 "řad D, DVZ"</t>
  </si>
  <si>
    <t>166</t>
  </si>
  <si>
    <t>892381111</t>
  </si>
  <si>
    <t>Tlakové zkoušky vodou na potrubí DN 250, 300 nebo 350</t>
  </si>
  <si>
    <t>-1628425966</t>
  </si>
  <si>
    <t>527 "řad A, DVZ"</t>
  </si>
  <si>
    <t>5 "řad C, DVZ"</t>
  </si>
  <si>
    <t>167</t>
  </si>
  <si>
    <t>898153117</t>
  </si>
  <si>
    <t>Sanace vodovodního potrubí litinového, ocelového nebo betonového berstlining (s destrukcí stávajícího potrubí) litinovým hrdlovým potrubím, s povrchovou ochranou cementovou maltou s PP vlákny DN 300</t>
  </si>
  <si>
    <t>421234858</t>
  </si>
  <si>
    <t xml:space="preserve">Poznámka k souboru cen:_x000d_
1. V cenách jsou započteny náklady na:_x000d_
a) u cen 898 12-11.. přípravu, vyčištění a demontáž zařízení pro nástřik, nástřik potrubí včetně dodání nástřiku,_x000d_
b) u cen 898 13-11.. a 898 15-11.. svaření a dodávku PE potrubí,_x000d_
c) u cen 898 13-31.. a 898 15-31.. spojení zámkovým spojem a dodávku litinového potrubí,_x000d_
d) u cen 898 16-11.. dodávku sklolaminátové vložky._x000d_
2. V cenách nejsou započteny náklady na:_x000d_
a) u cen 898 12- , 898 13- a 898 16- mechanické čištění potrubí, tyto náklady se oceňují individuálně,_x000d_
b) zemní práce na odkrytí sanovaného potrubí, zřízení montážních výkopů a jejich zasypání, tyto se oceňují příslušnými cenami katalogu 800-1 Zemní práce,_x000d_
c) propojení potrubí a osazení armatur, tyto se oceňují příslušnými cenami části A02 tohoto katalogu,_x000d_
d) u cen -4101 a -4102; dodání těsnících nebo zámkových kroužků tyto se oceňují ve specifikaci,_x000d_
e) dezinfekci, proplach a tlakovou zkoušku potrubí, tyto se oceňují příslušnými cenami části A01 tohoto katalogu,_x000d_
f) monitoring stávajícího a sanovaného potrubí, tyto se oceňují cenami souboru cen 359 90-12.. Monitoring stok části A03 tohoto katalogu,_x000d_
g) u cen 898 13- a 898 15- osazení středících prvků, tyto se oceňují cenami souboru cen 899 91-11.. Kluzné objímky pro zasunutí potrubí do chráničky části A02 tohoto katalogu,_x000d_
h) u cen 898 13-31.. a 898 15-31 osazení koncové uzavírací manžety, tyto se oceňují cenami souboru cen 899 91-31.. Koncové uzavírací manžety chrániček části A02 tohoto katalogu,_x000d_
i) u cen 898 12-11.. přemístění zařízení pro nástřik , tyto náklady se oceňují individuálně._x000d_
3. Ceny 898 12-11.. jsou určeny pro nástřik potrubí sklonu v terénu do 20%. Nástřik potrubí sklonu většího než 20% se oceňuje individuálně._x000d_
</t>
  </si>
  <si>
    <t>"výkaz výměr, DVZ"</t>
  </si>
  <si>
    <t>261-(2*6,5+3*8,6)"dl. 2 jam S1 + 3 jam S2"</t>
  </si>
  <si>
    <t>168</t>
  </si>
  <si>
    <t>899401112</t>
  </si>
  <si>
    <t>Osazení poklopů litinových šoupátkových</t>
  </si>
  <si>
    <t>548139456</t>
  </si>
  <si>
    <t>79 "DVZ"</t>
  </si>
  <si>
    <t>169</t>
  </si>
  <si>
    <t>422913520</t>
  </si>
  <si>
    <t>poklop litinový šoupátkový pro zemní soupravy osazení do terénu a do vozovky</t>
  </si>
  <si>
    <t>-2126578905</t>
  </si>
  <si>
    <t>31 "řad A, DVZ"</t>
  </si>
  <si>
    <t>12 "řad C, DVZ"</t>
  </si>
  <si>
    <t>12 "řad D, DVZ"</t>
  </si>
  <si>
    <t>7 "řad E, DVZ"</t>
  </si>
  <si>
    <t>170</t>
  </si>
  <si>
    <t>899401113</t>
  </si>
  <si>
    <t>Osazení poklopů litinových hydrantových</t>
  </si>
  <si>
    <t>578735357</t>
  </si>
  <si>
    <t>171</t>
  </si>
  <si>
    <t>422914520</t>
  </si>
  <si>
    <t>poklop litinový - hydrantový DN 80</t>
  </si>
  <si>
    <t>-1889890855</t>
  </si>
  <si>
    <t>172</t>
  </si>
  <si>
    <t>899640100a</t>
  </si>
  <si>
    <t>Obtok PE 90 vč. tlakové zkoušky, dezinfekce, připojení odběratelů včetně tepelné ochrany potrubí (D+M)</t>
  </si>
  <si>
    <t>-1945305286</t>
  </si>
  <si>
    <t>3380 "DVZ. tech,zpráva"</t>
  </si>
  <si>
    <t>173</t>
  </si>
  <si>
    <t>899712111a</t>
  </si>
  <si>
    <t>Orientační tabulky na zdivu</t>
  </si>
  <si>
    <t>-144679801</t>
  </si>
  <si>
    <t>38 "řad A, DVZ"</t>
  </si>
  <si>
    <t>7 "řad B, DVZ"</t>
  </si>
  <si>
    <t>14 "řad C, DVZ"</t>
  </si>
  <si>
    <t>18 "řad D, DVZ"</t>
  </si>
  <si>
    <t>9 "řad E, DVZ"</t>
  </si>
  <si>
    <t>13 "řad F, DVZ"</t>
  </si>
  <si>
    <t>174</t>
  </si>
  <si>
    <t>899722114</t>
  </si>
  <si>
    <t>Krytí potrubí z plastů výstražnou fólií z PVC šířky 40 cm</t>
  </si>
  <si>
    <t>-107988980</t>
  </si>
  <si>
    <t xml:space="preserve"> Ostatní konstrukce a práce-bourání</t>
  </si>
  <si>
    <t xml:space="preserve"> Přesun hmot</t>
  </si>
  <si>
    <t>175</t>
  </si>
  <si>
    <t>998273102</t>
  </si>
  <si>
    <t>Přesun hmot pro trubní vedení hloubené z trub litinových pro vodovody nebo kanalizace v otevřeném výkopu dopravní vzdálenost do 15 m</t>
  </si>
  <si>
    <t>1520031155</t>
  </si>
  <si>
    <t>999</t>
  </si>
  <si>
    <t xml:space="preserve"> Poplatek za skládku</t>
  </si>
  <si>
    <t>176</t>
  </si>
  <si>
    <t>171201211</t>
  </si>
  <si>
    <t>Poplatek za uložení stavebního odpadu na skládce (skládkovné) zeminy a kameniva zatříděného do Katalogu odpadů pod kódem 170 504</t>
  </si>
  <si>
    <t>512</t>
  </si>
  <si>
    <t>-1143461100</t>
  </si>
  <si>
    <t>2426,17*1,65 "výkaz výměr, DVZ"</t>
  </si>
  <si>
    <t>SO 02 - Přepojení vodovodních přípojek</t>
  </si>
  <si>
    <t>-252077475</t>
  </si>
  <si>
    <t>102 "výkaz výměr, DVZ"</t>
  </si>
  <si>
    <t>49589419</t>
  </si>
  <si>
    <t>269 "výkaz výměr, DVZ"</t>
  </si>
  <si>
    <t>1962063436</t>
  </si>
  <si>
    <t>1273,91*0,5 "výkaz výměr, DVZ"</t>
  </si>
  <si>
    <t>784634409</t>
  </si>
  <si>
    <t>636,955*0,5</t>
  </si>
  <si>
    <t>-1398301528</t>
  </si>
  <si>
    <t>375340701</t>
  </si>
  <si>
    <t>-1158036881</t>
  </si>
  <si>
    <t>3161,92 "výkaz výměr, DVZ"</t>
  </si>
  <si>
    <t>-985130533</t>
  </si>
  <si>
    <t>1963502216</t>
  </si>
  <si>
    <t>333,84+845,42 "obsyp a zásyp, DVZ"</t>
  </si>
  <si>
    <t>782731876</t>
  </si>
  <si>
    <t>1273,91 "výkaz výměr, DVZ"</t>
  </si>
  <si>
    <t>344824606</t>
  </si>
  <si>
    <t>-1093388873</t>
  </si>
  <si>
    <t>845,42 "výkaz výměr, DVZ"</t>
  </si>
  <si>
    <t>68907385</t>
  </si>
  <si>
    <t>845,42*2,0541</t>
  </si>
  <si>
    <t>1971817230</t>
  </si>
  <si>
    <t>333,84 "výkaz výměr, DVZ"</t>
  </si>
  <si>
    <t>-731353015</t>
  </si>
  <si>
    <t>333,84*2,0541</t>
  </si>
  <si>
    <t>-961978527</t>
  </si>
  <si>
    <t>949,1*1 "výkaz výměr, DVZ"</t>
  </si>
  <si>
    <t>2076528374</t>
  </si>
  <si>
    <t>91,11 "výkaz výměr, DVZ"</t>
  </si>
  <si>
    <t>851241131</t>
  </si>
  <si>
    <t>Montáž potrubí z trub litinových tlakových hrdlových v otevřeném výkopu s integrovaným těsněním DN 80</t>
  </si>
  <si>
    <t>-1453169497</t>
  </si>
  <si>
    <t>15 "výkaz výměr, DVZ"</t>
  </si>
  <si>
    <t>552519000</t>
  </si>
  <si>
    <t>trouba vodovodní litinová DN 80 STD L=6,0m NATURAL</t>
  </si>
  <si>
    <t>47488248</t>
  </si>
  <si>
    <t>Montáž litinových tvarovek na potrubí litinovém tlakovém jednoosých na potrubí z trub přírubových v otevřeném výkopu, kanálu nebo v šachtě DN 80</t>
  </si>
  <si>
    <t>75075108</t>
  </si>
  <si>
    <t>-30514704</t>
  </si>
  <si>
    <t>871211141</t>
  </si>
  <si>
    <t>Montáž vodovodního potrubí z plastů v otevřeném výkopu z polyetylenu PE 100 svařovaných na tupo SDR 11/PN16 D 63 x 5,8 mm</t>
  </si>
  <si>
    <t>528871968</t>
  </si>
  <si>
    <t>949,1 "výkaz výměr, DVZ"</t>
  </si>
  <si>
    <t>286131130</t>
  </si>
  <si>
    <t>potrubí vodovodní PE100 PN16 SDR11 6m 100m 63x5,8mm</t>
  </si>
  <si>
    <t>-1749261553</t>
  </si>
  <si>
    <t>Montáž vodovodních armatur na potrubí šoupátek nebo klapek uzavíracích v otevřeném výkopu nebo v šachtách s osazením zemní soupravy (bez poklopů) DN 80</t>
  </si>
  <si>
    <t>1943131178</t>
  </si>
  <si>
    <t>1871491187</t>
  </si>
  <si>
    <t>1417497059</t>
  </si>
  <si>
    <t>552911210</t>
  </si>
  <si>
    <t>kroužek těsnící gumový DN 80</t>
  </si>
  <si>
    <t>495738809</t>
  </si>
  <si>
    <t>-1627006207</t>
  </si>
  <si>
    <t>891319111</t>
  </si>
  <si>
    <t>Montáž vodovodních armatur na potrubí navrtávacích pasů s ventilem Jt 1 MPa, na potrubí z trub litinových, ocelových nebo plastických hmot DN 150</t>
  </si>
  <si>
    <t>1917036037</t>
  </si>
  <si>
    <t>64 "DVZ"</t>
  </si>
  <si>
    <t>422714150a</t>
  </si>
  <si>
    <t>pas navrtávací z tvárné litiny DN 150, odbočka 2" + šoupě DN 50 + přechodka na PE 63</t>
  </si>
  <si>
    <t>-29939055</t>
  </si>
  <si>
    <t>25 "řad D, DVZ"</t>
  </si>
  <si>
    <t>11 "řad E, DVZ"</t>
  </si>
  <si>
    <t>20 "řad F, DVZ"</t>
  </si>
  <si>
    <t>422910570a</t>
  </si>
  <si>
    <t>souprava zemní teleskopická pro navrtávací pas s kohoutem Rd 1,5 m</t>
  </si>
  <si>
    <t>229667731</t>
  </si>
  <si>
    <t>891379111</t>
  </si>
  <si>
    <t>Montáž vodovodních armatur na potrubí navrtávacích pasů s ventilem Jt 1 MPa, na potrubí z trub litinových, ocelových nebo plastických hmot DN 300</t>
  </si>
  <si>
    <t>310182655</t>
  </si>
  <si>
    <t>39 "DVZ"</t>
  </si>
  <si>
    <t>422714180a</t>
  </si>
  <si>
    <t>pas navrtávací z tvárné litiny DN 300, odbočka 2" + šoupě DN 50 + přechodka na PE 63</t>
  </si>
  <si>
    <t>-2016070163</t>
  </si>
  <si>
    <t>39 "řad A, DVZ"</t>
  </si>
  <si>
    <t>-1353176291</t>
  </si>
  <si>
    <t>891400100a</t>
  </si>
  <si>
    <t>Přepojení obnovované přípojky na stávající potrubí (PE 63)</t>
  </si>
  <si>
    <t>-1591003293</t>
  </si>
  <si>
    <t>64+39 "DVZ"</t>
  </si>
  <si>
    <t>891400100b</t>
  </si>
  <si>
    <t>Přepojení obnovované přípojky na stávající potrubí (litina DN 80)</t>
  </si>
  <si>
    <t>1051401709</t>
  </si>
  <si>
    <t>892241111</t>
  </si>
  <si>
    <t>Tlakové zkoušky vodou na potrubí DN do 80</t>
  </si>
  <si>
    <t>-1452432407</t>
  </si>
  <si>
    <t>964,1 "výkaz výměr, DVZ"</t>
  </si>
  <si>
    <t>892372111a</t>
  </si>
  <si>
    <t>Zabezpečení konců potrubí DN do 300 při tlakových zkouškách vodou</t>
  </si>
  <si>
    <t>-715079600</t>
  </si>
  <si>
    <t>64+39+3 "DVZ"</t>
  </si>
  <si>
    <t>1640994394</t>
  </si>
  <si>
    <t>-2000953265</t>
  </si>
  <si>
    <t>880711335</t>
  </si>
  <si>
    <t>899721111</t>
  </si>
  <si>
    <t>Signalizační vodič na potrubí PVC DN do 150 mm</t>
  </si>
  <si>
    <t>1990439393</t>
  </si>
  <si>
    <t>-238319024</t>
  </si>
  <si>
    <t>998276101</t>
  </si>
  <si>
    <t>Přesun hmot pro trubní vedení hloubené z trub z plastických hmot nebo sklolaminátových pro vodovody nebo kanalizace v otevřeném výkopu dopravní vzdálenost do 15 m</t>
  </si>
  <si>
    <t>-919586886</t>
  </si>
  <si>
    <t>745650064</t>
  </si>
  <si>
    <t>1273,91*1,65 "DVZ"</t>
  </si>
  <si>
    <t>SO 03 - Zrušení stávajícího řadu</t>
  </si>
  <si>
    <t xml:space="preserve">    9 -  Ostatní konstrukce a práce, bourání</t>
  </si>
  <si>
    <t xml:space="preserve"> Ostatní konstrukce a práce, bourání</t>
  </si>
  <si>
    <t>969011141a</t>
  </si>
  <si>
    <t>Vybourání vodovodního nebo plynového vedení DN do 200 včetně dopravy a ekologické likvidace</t>
  </si>
  <si>
    <t>-597776425</t>
  </si>
  <si>
    <t xml:space="preserve">78+352+371+112+40+964,1  "vodovod a přípojky, DVZ"</t>
  </si>
  <si>
    <t>969011151a</t>
  </si>
  <si>
    <t>Vybourání vodovodního nebo plynového vedení DN do 300 včetně dopravy a ekologické likvidace</t>
  </si>
  <si>
    <t>372675659</t>
  </si>
  <si>
    <t xml:space="preserve">77,8+228  "vodovod, DVZ"</t>
  </si>
  <si>
    <t>969011161a</t>
  </si>
  <si>
    <t>Zafoukání stávajícího vodovodního potrubí betonem</t>
  </si>
  <si>
    <t>-499239091</t>
  </si>
  <si>
    <t>248 "DVZ"</t>
  </si>
  <si>
    <t>SO 04 - Obnova komunikace a chodníku</t>
  </si>
  <si>
    <t xml:space="preserve">      18 -  Zemní práce</t>
  </si>
  <si>
    <t xml:space="preserve">    5 -  Komunikace</t>
  </si>
  <si>
    <t xml:space="preserve">    998 - Přesun hmot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</si>
  <si>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</si>
  <si>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</si>
  <si>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911639239</t>
  </si>
  <si>
    <t>275 "přípojky chodník dlažba, DVZ"</t>
  </si>
  <si>
    <t>113106211</t>
  </si>
  <si>
    <t>Rozebrání dlažeb a dílců vozovek a ploch s přemístěním hmot na skládku na vzdálenost do 3 m nebo s naložením na dopravní prostředek, s jakoukoliv výplní spár strojně plochy jednotlivě přes 50 m2 do 200 m2 z velkých kostek s ložem z kameniva</t>
  </si>
  <si>
    <t>1604534252</t>
  </si>
  <si>
    <t>3105 "vodovod komunikace dlažba, DVZ"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</si>
  <si>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</si>
  <si>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</si>
  <si>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115814477</t>
  </si>
  <si>
    <t>280,5 "přípojky chodník živice, DVZ"</t>
  </si>
  <si>
    <t>207,8 "přípojky chodník, živice, DVZ"</t>
  </si>
  <si>
    <t>113107141</t>
  </si>
  <si>
    <t>Odstranění podkladů nebo krytů ručně s přemístěním hmot na skládku na vzdálenost do 3 m nebo s naložením na dopravní prostředek živičných, o tl. vrstvy do 50 mm</t>
  </si>
  <si>
    <t>1246422530</t>
  </si>
  <si>
    <t>810 "přípojky chodník, živice, DVZ"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</si>
  <si>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</si>
  <si>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</si>
  <si>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-1255977173</t>
  </si>
  <si>
    <t>364,65 "přípojky chodník živice, DVZ"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</si>
  <si>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</si>
  <si>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</si>
  <si>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-459469360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</si>
  <si>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</si>
  <si>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</si>
  <si>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-2131955049</t>
  </si>
  <si>
    <t>255,26 "vodovod komunikace dlažba, DVZ""</t>
  </si>
  <si>
    <t>82 "přípojky komunikace dlažba, DVZ"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</si>
  <si>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</si>
  <si>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</si>
  <si>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1740063521</t>
  </si>
  <si>
    <t>1457,99 "vodovod komunikace živice, DVZ"</t>
  </si>
  <si>
    <t>323 "přípojky komunikace živice, DVZ"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</si>
  <si>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</si>
  <si>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</si>
  <si>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-1677180999</t>
  </si>
  <si>
    <t>384,88 "vodovod komunikace dlažba, DVZ"</t>
  </si>
  <si>
    <t>131,2 "přípojky komunikace dlažba, DVZ"</t>
  </si>
  <si>
    <t>113107184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</si>
  <si>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</si>
  <si>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-1794625135</t>
  </si>
  <si>
    <t>2251,63 "vodovod komunikace živice, DVZ"</t>
  </si>
  <si>
    <t>516,8 "přípojky komunikace živice, DVZ"</t>
  </si>
  <si>
    <t>113154253</t>
  </si>
  <si>
    <t>Frézování živičného podkladu nebo krytu s naložením na dopravní prostředek plochy přes 500 do 1 000 m2 s překážkami v trase pruhu šířky do 1 m, tloušťky vrstvy 50 mm</t>
  </si>
  <si>
    <t>2009451446</t>
  </si>
  <si>
    <t>2860 "vodovod komunikace živice, DVZ"</t>
  </si>
  <si>
    <t>113201112</t>
  </si>
  <si>
    <t>Vytrhání obrub s vybouráním lože, s přemístěním hmot na skládku na vzdálenost do 3 m nebo s naložením na dopravní prostředek silničních ležatých</t>
  </si>
  <si>
    <t>1132664046</t>
  </si>
  <si>
    <t>1690 "vodovod, DVZ"</t>
  </si>
  <si>
    <t>106 "přípojky, DVZ"</t>
  </si>
  <si>
    <t>122201101</t>
  </si>
  <si>
    <t>Odkopávky a prokopávky nezapažené s přehozením výkopku na vzdálenost do 3 m nebo s naložením na dopravní prostředek v hornině tř. 3 do 100 m3</t>
  </si>
  <si>
    <t>107359842</t>
  </si>
  <si>
    <t>17,9*0,15 "přípojky chodník zeleň, DVZ"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</si>
  <si>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</si>
  <si>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</si>
  <si>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-1931294187</t>
  </si>
  <si>
    <t>2,685*0,5</t>
  </si>
  <si>
    <t>162701105a</t>
  </si>
  <si>
    <t>-1063456541</t>
  </si>
  <si>
    <t>181301103</t>
  </si>
  <si>
    <t>Rozprostření a urovnání ornice v rovině nebo ve svahu sklonu do 1:5 při souvislé ploše do 500 m2, tl. vrstvy přes 150 do 200 mm</t>
  </si>
  <si>
    <t>-1601750841</t>
  </si>
  <si>
    <t>17,9 "přípojky chodník zeleň,DVZ"</t>
  </si>
  <si>
    <t>103715000</t>
  </si>
  <si>
    <t>substrát pro trávníky VL</t>
  </si>
  <si>
    <t>-810707800</t>
  </si>
  <si>
    <t>181411131</t>
  </si>
  <si>
    <t>Založení trávníku na půdě předem připravené plochy do 1000 m2 výsevem včetně utažení parkového v rovině nebo na svahu do 1:5</t>
  </si>
  <si>
    <t>1154740736</t>
  </si>
  <si>
    <t>17,9 "přípojky chodník zeleň, DVZ"</t>
  </si>
  <si>
    <t>005724100</t>
  </si>
  <si>
    <t>osivo směs travní parková</t>
  </si>
  <si>
    <t>-1224032157</t>
  </si>
  <si>
    <t>17,9*0,02 "zeleň, DVZ"</t>
  </si>
  <si>
    <t xml:space="preserve"> Komunikace</t>
  </si>
  <si>
    <t>564841111</t>
  </si>
  <si>
    <t>Podklad ze štěrkodrti ŠD s rozprostřením a zhutněním, po zhutnění tl. 120 mm</t>
  </si>
  <si>
    <t>231471029</t>
  </si>
  <si>
    <t>564851111</t>
  </si>
  <si>
    <t>Podklad ze štěrkodrti ŠD s rozprostřením a zhutněním, po zhutnění tl. 150 mm</t>
  </si>
  <si>
    <t>-319658737</t>
  </si>
  <si>
    <t>2*1457,99 "vodovod komunikace živice, DVZ"</t>
  </si>
  <si>
    <t>2*323 "přípojky komunikace živice, DVZ"</t>
  </si>
  <si>
    <t>564851112</t>
  </si>
  <si>
    <t>Podklad ze štěrkodrti ŠD s rozprostřením a zhutněním, po zhutnění tl. 160 mm</t>
  </si>
  <si>
    <t>956827023</t>
  </si>
  <si>
    <t>207,8 "přípojky chodník dlažba, DVZ"</t>
  </si>
  <si>
    <t>564851113</t>
  </si>
  <si>
    <t>Podklad ze štěrkodrti ŠD s rozprostřením a zhutněním, po zhutnění tl. 170 mm</t>
  </si>
  <si>
    <t>-1974774042</t>
  </si>
  <si>
    <t>255,26 "vodovod komunikace dlažba, DVZ"</t>
  </si>
  <si>
    <t>565145111</t>
  </si>
  <si>
    <t>Asfaltový beton vrstva podkladní ACP 16 (obalované kamenivo střednězrnné - OKS) s rozprostřením a zhutněním v pruhu šířky do 3 m, po zhutnění tl. 60 mm</t>
  </si>
  <si>
    <t>-1502694662</t>
  </si>
  <si>
    <t>565156111</t>
  </si>
  <si>
    <t>Asfaltový beton vrstva podkladní ACP 22 (obalované kamenivo hrubozrnné - OKH) s rozprostřením a zhutněním v pruhu šířky do 3 m, po zhutnění tl. 70 mm</t>
  </si>
  <si>
    <t>883652429</t>
  </si>
  <si>
    <t>565165111</t>
  </si>
  <si>
    <t>Asfaltový beton vrstva podkladní ACP 16 (obalované kamenivo střednězrnné - OKS) s rozprostřením a zhutněním v pruhu šířky do 3 m, po zhutnění tl. 80 mm</t>
  </si>
  <si>
    <t>1861841284</t>
  </si>
  <si>
    <t>565175113</t>
  </si>
  <si>
    <t>Asfaltový beton vrstva podkladní ACP 16 (obalované kamenivo střednězrnné - OKS) s rozprostřením a zhutněním v pruhu šířky do 3 m, po zhutnění tl. 120 mm</t>
  </si>
  <si>
    <t>1299220507</t>
  </si>
  <si>
    <t>573111112</t>
  </si>
  <si>
    <t>Postřik infiltrační PI z asfaltu silničního s posypem kamenivem, v množství 1,00 kg/m2</t>
  </si>
  <si>
    <t>684380793</t>
  </si>
  <si>
    <t>1713,26 "vodovod komunikace, DVZ"</t>
  </si>
  <si>
    <t>685,5 "přípojky komunikace a chodník, DVZ"</t>
  </si>
  <si>
    <t>573231111</t>
  </si>
  <si>
    <t>Postřik spojovací PS bez posypu kamenivem ze silniční emulze, v množství 0,70 kg/m2</t>
  </si>
  <si>
    <t>1362971561</t>
  </si>
  <si>
    <t>5496,51 "vodovod komunikace, DVZ"</t>
  </si>
  <si>
    <t>1338,8 "přípojky komunikace a chodník, DVZ"</t>
  </si>
  <si>
    <t>577123111</t>
  </si>
  <si>
    <t>Asfaltový beton vrstva obrusná ACO 8 (ABJ) s rozprostřením a se zhutněním z nemodifikovaného asfaltu v pruhu šířky do 3 m, po zhutnění tl. 30 mm</t>
  </si>
  <si>
    <t>2013162403</t>
  </si>
  <si>
    <t>810 "přípojky chodník živice, DVZ"</t>
  </si>
  <si>
    <t>577134111</t>
  </si>
  <si>
    <t>Asfaltový beton vrstva obrusná ACO 11 (ABS) s rozprostřením a se zhutněním z nemodifikovaného asfaltu v pruhu šířky do 3 m tř. I, po zhutnění tl. 40 mm</t>
  </si>
  <si>
    <t>-1924124151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</si>
  <si>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</si>
  <si>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</si>
  <si>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-1367979362</t>
  </si>
  <si>
    <t>58380160</t>
  </si>
  <si>
    <t>kostka dlažební žula velká</t>
  </si>
  <si>
    <t>-1280628426</t>
  </si>
  <si>
    <t>3105*0,1"10% výměry obnova"</t>
  </si>
  <si>
    <t xml:space="preserve">310,5/3"spotřeba  1t/3m2"</t>
  </si>
  <si>
    <t>591412111</t>
  </si>
  <si>
    <t>Kladení dlažby z mozaiky komunikací pro pěší s vyplněním spár, s dvojím beraněním a se smetením přebytečného materiálu na vzdálenost do 3 m dvoubarevné a vícebarevné, s ložem tl. do 40 mm z kameniva</t>
  </si>
  <si>
    <t>7655646</t>
  </si>
  <si>
    <t>58380010</t>
  </si>
  <si>
    <t>mozaika dlažební žula 4/6cm šedá</t>
  </si>
  <si>
    <t>604513611</t>
  </si>
  <si>
    <t>275*0,1"10% výměry obnova"</t>
  </si>
  <si>
    <t>27,5/8,5"spotřeba 1t/8,5 m2"</t>
  </si>
  <si>
    <t>916241113</t>
  </si>
  <si>
    <t>Osazení obrubníku kamenného se zřízením lože, s vyplněním a zatřením spár cementovou maltou ležatého s boční opěrou z betonu prostého, do lože z betonu prostého</t>
  </si>
  <si>
    <t>1156607508</t>
  </si>
  <si>
    <t>58380007</t>
  </si>
  <si>
    <t>obrubník kamenný přímý, žula, 15x25</t>
  </si>
  <si>
    <t>-152434224</t>
  </si>
  <si>
    <t>1796*0,1"10% výměry obnova"</t>
  </si>
  <si>
    <t>919112213</t>
  </si>
  <si>
    <t>Řezání dilatačních spár v živičném krytu vytvoření komůrky pro těsnící zálivku šířky 10 mm, hloubky 25 mm</t>
  </si>
  <si>
    <t>-2191475</t>
  </si>
  <si>
    <t>1687,5 "vodovod komunikace, DVZ"</t>
  </si>
  <si>
    <t>457 "přípojky, chodník živice, DVZ"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</si>
  <si>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</si>
  <si>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</si>
  <si>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83183062</t>
  </si>
  <si>
    <t>1687,5 "vodovod komunikace živice, DVZ"</t>
  </si>
  <si>
    <t>457 "přípojky chodník živice, DVZ"</t>
  </si>
  <si>
    <t>919735111</t>
  </si>
  <si>
    <t>Řezání stávajícího živičného krytu nebo podkladu hloubky do 50 mm</t>
  </si>
  <si>
    <t>1193574693</t>
  </si>
  <si>
    <t>457 "přípojky chodník, DVZ"</t>
  </si>
  <si>
    <t>919735112</t>
  </si>
  <si>
    <t>Řezání stávajícího živičného krytu nebo podkladu hloubky přes 50 do 100 mm</t>
  </si>
  <si>
    <t>-1982332169</t>
  </si>
  <si>
    <t>561 "přípojky chodník, DVZ"</t>
  </si>
  <si>
    <t>919735113</t>
  </si>
  <si>
    <t>Řezání stávajícího živičného krytu nebo podkladu hloubky přes 100 do 150 mm</t>
  </si>
  <si>
    <t>1645064074</t>
  </si>
  <si>
    <t>411,26 "vodovod komunikace, DVZ"</t>
  </si>
  <si>
    <t>164 "přípojky komunikace, DVZ"</t>
  </si>
  <si>
    <t>919735114</t>
  </si>
  <si>
    <t>Řezání stávajícího živičného krytu nebo podkladu hloubky přes 150 do 200 mm</t>
  </si>
  <si>
    <t>-1627996611</t>
  </si>
  <si>
    <t>2640,26 "vodovod komunikace, DVZ"</t>
  </si>
  <si>
    <t>646 "přípojky komunikace, DVZ"</t>
  </si>
  <si>
    <t>919735115</t>
  </si>
  <si>
    <t>Řezání stávajícího živičného krytu nebo podkladu hloubky přes 200 do 250 mm</t>
  </si>
  <si>
    <t>760362570</t>
  </si>
  <si>
    <t>2640,26 "vodovod kanalizace, DVZ"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</si>
  <si>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</si>
  <si>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</si>
  <si>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-1650205347</t>
  </si>
  <si>
    <t>1690 "vodovod komunikace, DVZ"</t>
  </si>
  <si>
    <t>106 "přípojky komunikace, DVZ"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</si>
  <si>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</si>
  <si>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</si>
  <si>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734271160</t>
  </si>
  <si>
    <t>979071131</t>
  </si>
  <si>
    <t>Očištění vybouraných dlažebních kostek od spojovacího materiálu, s uložením očištěných kostek na skládku, s odklizením odpadových hmot na hromady a s odklizením vybouraných kostek na vzdálenost do 3 m mozaikových, s původním vyplněním spár kamenivem těženým nebo cementovou maltou</t>
  </si>
  <si>
    <t>-593016050</t>
  </si>
  <si>
    <t>997211511R</t>
  </si>
  <si>
    <t>Vodorovná doprava suti po suchu na skládku</t>
  </si>
  <si>
    <t>-1768878501</t>
  </si>
  <si>
    <t>5378,356-77,275-1294,785-520,84 "kamenivo a živice"</t>
  </si>
  <si>
    <t>997211510R</t>
  </si>
  <si>
    <t>Vodorovná doprava suti po suchu na skládku TSK - tam a zpět (kostky, mozaika, obrubníky)</t>
  </si>
  <si>
    <t>807304684</t>
  </si>
  <si>
    <t>(77,275+1294,785+520,84) "dlažba, mozaika, obrubníky"</t>
  </si>
  <si>
    <t>997211612a</t>
  </si>
  <si>
    <t>Nakládání vybouraných hmot na dopravní prostředky pro vodorovnou dopravu (kostky, mozaika, obrubníky)</t>
  </si>
  <si>
    <t>-1675601271</t>
  </si>
  <si>
    <t>77,275+1294,785+520,84 "kostka, mozaika, obrubníky"</t>
  </si>
  <si>
    <t>998</t>
  </si>
  <si>
    <t>Přesun hmot</t>
  </si>
  <si>
    <t>998223011</t>
  </si>
  <si>
    <t>Přesun hmot pro pozemní komunikace s krytem dlážděným dopravní vzdálenost do 200 m jakékoliv délky objektu</t>
  </si>
  <si>
    <t>570700003</t>
  </si>
  <si>
    <t>702300614</t>
  </si>
  <si>
    <t>17,9*0,15*1,65 "přípojky chodník, zeleň, DVZ"</t>
  </si>
  <si>
    <t>997221845</t>
  </si>
  <si>
    <t>Poplatek za uložení stavebního odpadu na skládce (skládkovné) asfaltového bez obsahu dehtu zatříděného do Katalogu odpadů pod kódem 170 302</t>
  </si>
  <si>
    <t>473854095</t>
  </si>
  <si>
    <t>79,38+80,223+163,081+1245,794+366,08</t>
  </si>
  <si>
    <t>997221855</t>
  </si>
  <si>
    <t>1170670587</t>
  </si>
  <si>
    <t>141,607+527,85+97,805+783,636</t>
  </si>
  <si>
    <t>VRN - Vedlejší rozpočtové náklady</t>
  </si>
  <si>
    <t xml:space="preserve">HSV -  HSV</t>
  </si>
  <si>
    <t xml:space="preserve">    800 -  Vedlejší rozpočtové náklady (NUS)</t>
  </si>
  <si>
    <t xml:space="preserve"> HSV</t>
  </si>
  <si>
    <t>800</t>
  </si>
  <si>
    <t xml:space="preserve"> Vedlejší rozpočtové náklady (NUS)</t>
  </si>
  <si>
    <t>800100100</t>
  </si>
  <si>
    <t>Zařízení staveniště</t>
  </si>
  <si>
    <t>soub</t>
  </si>
  <si>
    <t>1024</t>
  </si>
  <si>
    <t>-1930761165</t>
  </si>
  <si>
    <t>800100200</t>
  </si>
  <si>
    <t>Územní vlivy</t>
  </si>
  <si>
    <t>-1084119454</t>
  </si>
  <si>
    <t>800100300</t>
  </si>
  <si>
    <t>Provozní vlivy</t>
  </si>
  <si>
    <t>132831671</t>
  </si>
  <si>
    <t>ON - Ostatní náklady</t>
  </si>
  <si>
    <t xml:space="preserve">HSV -  Ostatní náklady</t>
  </si>
  <si>
    <t xml:space="preserve">    800 -  Ostatní náklady</t>
  </si>
  <si>
    <t xml:space="preserve"> Ostatní náklady</t>
  </si>
  <si>
    <t>Zajištění dopravně inženýrského rozhodnutí + případného prodloužení VP + případné prodloužení Smlouvy o výpůjčce</t>
  </si>
  <si>
    <t>soubor</t>
  </si>
  <si>
    <t>262144</t>
  </si>
  <si>
    <t>1311417280</t>
  </si>
  <si>
    <t>DSPS dle vyhl. č. 499/2006 Sb. příl. č. 3 i v digitálním zpracování včetně geodetického zaměření</t>
  </si>
  <si>
    <t>1737759985</t>
  </si>
  <si>
    <t>Vytyčení sítí</t>
  </si>
  <si>
    <t>-631361415</t>
  </si>
  <si>
    <t>800100400</t>
  </si>
  <si>
    <t xml:space="preserve">Náklady na poskytnutí záruk </t>
  </si>
  <si>
    <t>-1336785717</t>
  </si>
  <si>
    <t>800100600</t>
  </si>
  <si>
    <t>Náklady na dopracování detailů RPD</t>
  </si>
  <si>
    <t>368135900</t>
  </si>
  <si>
    <t>800100800</t>
  </si>
  <si>
    <t>Náklady na kalibraci kabelovodu</t>
  </si>
  <si>
    <t>-527782776</t>
  </si>
  <si>
    <t>800100900</t>
  </si>
  <si>
    <t>Náklady na ochranu vzrostlých stromů</t>
  </si>
  <si>
    <t>-1978394197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</si>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</sst>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29.28" customHeight="1">
      <c r="B9" s="28"/>
      <c r="C9" s="29"/>
      <c r="D9" s="34" t="s">
        <v>28</v>
      </c>
      <c r="E9" s="29"/>
      <c r="F9" s="29"/>
      <c r="G9" s="29"/>
      <c r="H9" s="29"/>
      <c r="I9" s="29"/>
      <c r="J9" s="29"/>
      <c r="K9" s="42" t="s">
        <v>29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4" t="s">
        <v>30</v>
      </c>
      <c r="AL9" s="29"/>
      <c r="AM9" s="29"/>
      <c r="AN9" s="42" t="s">
        <v>31</v>
      </c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33</v>
      </c>
      <c r="AL10" s="29"/>
      <c r="AM10" s="29"/>
      <c r="AN10" s="35" t="s">
        <v>34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36</v>
      </c>
      <c r="AL11" s="29"/>
      <c r="AM11" s="29"/>
      <c r="AN11" s="35" t="s">
        <v>37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33</v>
      </c>
      <c r="AL13" s="29"/>
      <c r="AM13" s="29"/>
      <c r="AN13" s="43" t="s">
        <v>39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3" t="s">
        <v>39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0" t="s">
        <v>36</v>
      </c>
      <c r="AL14" s="29"/>
      <c r="AM14" s="29"/>
      <c r="AN14" s="43" t="s">
        <v>39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40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33</v>
      </c>
      <c r="AL16" s="29"/>
      <c r="AM16" s="29"/>
      <c r="AN16" s="35" t="s">
        <v>41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42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36</v>
      </c>
      <c r="AL17" s="29"/>
      <c r="AM17" s="29"/>
      <c r="AN17" s="35" t="s">
        <v>43</v>
      </c>
      <c r="AO17" s="29"/>
      <c r="AP17" s="29"/>
      <c r="AQ17" s="31"/>
      <c r="BE17" s="39"/>
      <c r="BS17" s="24" t="s">
        <v>44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71.25" customHeight="1">
      <c r="B20" s="28"/>
      <c r="C20" s="29"/>
      <c r="D20" s="29"/>
      <c r="E20" s="45" t="s">
        <v>46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29"/>
      <c r="AQ22" s="31"/>
      <c r="BE22" s="39"/>
    </row>
    <row r="23" s="1" customFormat="1" ht="25.92" customHeight="1">
      <c r="B23" s="47"/>
      <c r="C23" s="48"/>
      <c r="D23" s="49" t="s">
        <v>47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39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39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48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49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50</v>
      </c>
      <c r="AL25" s="53"/>
      <c r="AM25" s="53"/>
      <c r="AN25" s="53"/>
      <c r="AO25" s="53"/>
      <c r="AP25" s="48"/>
      <c r="AQ25" s="52"/>
      <c r="BE25" s="39"/>
    </row>
    <row r="26" s="2" customFormat="1" ht="14.4" customHeight="1">
      <c r="B26" s="54"/>
      <c r="C26" s="55"/>
      <c r="D26" s="56" t="s">
        <v>51</v>
      </c>
      <c r="E26" s="55"/>
      <c r="F26" s="56" t="s">
        <v>52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39"/>
    </row>
    <row r="27" s="2" customFormat="1" ht="14.4" customHeight="1">
      <c r="B27" s="54"/>
      <c r="C27" s="55"/>
      <c r="D27" s="55"/>
      <c r="E27" s="55"/>
      <c r="F27" s="56" t="s">
        <v>53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39"/>
    </row>
    <row r="28" hidden="1" s="2" customFormat="1" ht="14.4" customHeight="1">
      <c r="B28" s="54"/>
      <c r="C28" s="55"/>
      <c r="D28" s="55"/>
      <c r="E28" s="55"/>
      <c r="F28" s="56" t="s">
        <v>54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39"/>
    </row>
    <row r="29" hidden="1" s="2" customFormat="1" ht="14.4" customHeight="1">
      <c r="B29" s="54"/>
      <c r="C29" s="55"/>
      <c r="D29" s="55"/>
      <c r="E29" s="55"/>
      <c r="F29" s="56" t="s">
        <v>55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39"/>
    </row>
    <row r="30" hidden="1" s="2" customFormat="1" ht="14.4" customHeight="1">
      <c r="B30" s="54"/>
      <c r="C30" s="55"/>
      <c r="D30" s="55"/>
      <c r="E30" s="55"/>
      <c r="F30" s="56" t="s">
        <v>56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39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39"/>
    </row>
    <row r="32" s="1" customFormat="1" ht="25.92" customHeight="1">
      <c r="B32" s="47"/>
      <c r="C32" s="60"/>
      <c r="D32" s="61" t="s">
        <v>57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58</v>
      </c>
      <c r="U32" s="62"/>
      <c r="V32" s="62"/>
      <c r="W32" s="62"/>
      <c r="X32" s="64" t="s">
        <v>59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39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60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1/4/K06/00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Obnova vodovodních řadů ul. Bořivojova, Jagellonská a okolí, Praha 3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24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>Praha 3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26</v>
      </c>
      <c r="AJ44" s="75"/>
      <c r="AK44" s="75"/>
      <c r="AL44" s="75"/>
      <c r="AM44" s="86" t="str">
        <f>IF(AN8= "","",AN8)</f>
        <v>28. 6. 2018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32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 xml:space="preserve"> Pražská vodohospodářská společnost, a.s.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40</v>
      </c>
      <c r="AJ46" s="75"/>
      <c r="AK46" s="75"/>
      <c r="AL46" s="75"/>
      <c r="AM46" s="78" t="str">
        <f>IF(E17="","",E17)</f>
        <v>aQuion</v>
      </c>
      <c r="AN46" s="78"/>
      <c r="AO46" s="78"/>
      <c r="AP46" s="78"/>
      <c r="AQ46" s="75"/>
      <c r="AR46" s="73"/>
      <c r="AS46" s="87" t="s">
        <v>61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38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62</v>
      </c>
      <c r="D49" s="98"/>
      <c r="E49" s="98"/>
      <c r="F49" s="98"/>
      <c r="G49" s="98"/>
      <c r="H49" s="99"/>
      <c r="I49" s="100" t="s">
        <v>63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64</v>
      </c>
      <c r="AH49" s="98"/>
      <c r="AI49" s="98"/>
      <c r="AJ49" s="98"/>
      <c r="AK49" s="98"/>
      <c r="AL49" s="98"/>
      <c r="AM49" s="98"/>
      <c r="AN49" s="100" t="s">
        <v>65</v>
      </c>
      <c r="AO49" s="98"/>
      <c r="AP49" s="98"/>
      <c r="AQ49" s="102" t="s">
        <v>66</v>
      </c>
      <c r="AR49" s="73"/>
      <c r="AS49" s="103" t="s">
        <v>67</v>
      </c>
      <c r="AT49" s="104" t="s">
        <v>68</v>
      </c>
      <c r="AU49" s="104" t="s">
        <v>69</v>
      </c>
      <c r="AV49" s="104" t="s">
        <v>70</v>
      </c>
      <c r="AW49" s="104" t="s">
        <v>71</v>
      </c>
      <c r="AX49" s="104" t="s">
        <v>72</v>
      </c>
      <c r="AY49" s="104" t="s">
        <v>73</v>
      </c>
      <c r="AZ49" s="104" t="s">
        <v>74</v>
      </c>
      <c r="BA49" s="104" t="s">
        <v>75</v>
      </c>
      <c r="BB49" s="104" t="s">
        <v>76</v>
      </c>
      <c r="BC49" s="104" t="s">
        <v>77</v>
      </c>
      <c r="BD49" s="105" t="s">
        <v>78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79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ROUND(SUM(AG52:AG57),2)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80</v>
      </c>
      <c r="AR51" s="84"/>
      <c r="AS51" s="114">
        <f>ROUND(SUM(AS52:AS57),2)</f>
        <v>0</v>
      </c>
      <c r="AT51" s="115">
        <f>ROUND(SUM(AV51:AW51),2)</f>
        <v>0</v>
      </c>
      <c r="AU51" s="116">
        <f>ROUND(SUM(AU52:AU57),5)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ROUND(SUM(AZ52:AZ57),2)</f>
        <v>0</v>
      </c>
      <c r="BA51" s="115">
        <f>ROUND(SUM(BA52:BA57),2)</f>
        <v>0</v>
      </c>
      <c r="BB51" s="115">
        <f>ROUND(SUM(BB52:BB57),2)</f>
        <v>0</v>
      </c>
      <c r="BC51" s="115">
        <f>ROUND(SUM(BC52:BC57),2)</f>
        <v>0</v>
      </c>
      <c r="BD51" s="117">
        <f>ROUND(SUM(BD52:BD57),2)</f>
        <v>0</v>
      </c>
      <c r="BS51" s="118" t="s">
        <v>81</v>
      </c>
      <c r="BT51" s="118" t="s">
        <v>82</v>
      </c>
      <c r="BU51" s="119" t="s">
        <v>83</v>
      </c>
      <c r="BV51" s="118" t="s">
        <v>84</v>
      </c>
      <c r="BW51" s="118" t="s">
        <v>7</v>
      </c>
      <c r="BX51" s="118" t="s">
        <v>85</v>
      </c>
      <c r="CL51" s="118" t="s">
        <v>21</v>
      </c>
    </row>
    <row r="52" s="5" customFormat="1" ht="16.5" customHeight="1">
      <c r="A52" s="120" t="s">
        <v>86</v>
      </c>
      <c r="B52" s="121"/>
      <c r="C52" s="122"/>
      <c r="D52" s="123" t="s">
        <v>87</v>
      </c>
      <c r="E52" s="123"/>
      <c r="F52" s="123"/>
      <c r="G52" s="123"/>
      <c r="H52" s="123"/>
      <c r="I52" s="124"/>
      <c r="J52" s="123" t="s">
        <v>88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5">
        <f>'SO 01 - Vodovodní řad'!J27</f>
        <v>0</v>
      </c>
      <c r="AH52" s="124"/>
      <c r="AI52" s="124"/>
      <c r="AJ52" s="124"/>
      <c r="AK52" s="124"/>
      <c r="AL52" s="124"/>
      <c r="AM52" s="124"/>
      <c r="AN52" s="125">
        <f>SUM(AG52,AT52)</f>
        <v>0</v>
      </c>
      <c r="AO52" s="124"/>
      <c r="AP52" s="124"/>
      <c r="AQ52" s="126" t="s">
        <v>89</v>
      </c>
      <c r="AR52" s="127"/>
      <c r="AS52" s="128">
        <v>0</v>
      </c>
      <c r="AT52" s="129">
        <f>ROUND(SUM(AV52:AW52),2)</f>
        <v>0</v>
      </c>
      <c r="AU52" s="130">
        <f>'SO 01 - Vodovodní řad'!P83</f>
        <v>0</v>
      </c>
      <c r="AV52" s="129">
        <f>'SO 01 - Vodovodní řad'!J30</f>
        <v>0</v>
      </c>
      <c r="AW52" s="129">
        <f>'SO 01 - Vodovodní řad'!J31</f>
        <v>0</v>
      </c>
      <c r="AX52" s="129">
        <f>'SO 01 - Vodovodní řad'!J32</f>
        <v>0</v>
      </c>
      <c r="AY52" s="129">
        <f>'SO 01 - Vodovodní řad'!J33</f>
        <v>0</v>
      </c>
      <c r="AZ52" s="129">
        <f>'SO 01 - Vodovodní řad'!F30</f>
        <v>0</v>
      </c>
      <c r="BA52" s="129">
        <f>'SO 01 - Vodovodní řad'!F31</f>
        <v>0</v>
      </c>
      <c r="BB52" s="129">
        <f>'SO 01 - Vodovodní řad'!F32</f>
        <v>0</v>
      </c>
      <c r="BC52" s="129">
        <f>'SO 01 - Vodovodní řad'!F33</f>
        <v>0</v>
      </c>
      <c r="BD52" s="131">
        <f>'SO 01 - Vodovodní řad'!F34</f>
        <v>0</v>
      </c>
      <c r="BT52" s="132" t="s">
        <v>90</v>
      </c>
      <c r="BV52" s="132" t="s">
        <v>84</v>
      </c>
      <c r="BW52" s="132" t="s">
        <v>91</v>
      </c>
      <c r="BX52" s="132" t="s">
        <v>7</v>
      </c>
      <c r="CL52" s="132" t="s">
        <v>21</v>
      </c>
      <c r="CM52" s="132" t="s">
        <v>92</v>
      </c>
    </row>
    <row r="53" s="5" customFormat="1" ht="16.5" customHeight="1">
      <c r="A53" s="120" t="s">
        <v>86</v>
      </c>
      <c r="B53" s="121"/>
      <c r="C53" s="122"/>
      <c r="D53" s="123" t="s">
        <v>93</v>
      </c>
      <c r="E53" s="123"/>
      <c r="F53" s="123"/>
      <c r="G53" s="123"/>
      <c r="H53" s="123"/>
      <c r="I53" s="124"/>
      <c r="J53" s="123" t="s">
        <v>94</v>
      </c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5">
        <f>'SO 02 - Přepojení vodovod...'!J27</f>
        <v>0</v>
      </c>
      <c r="AH53" s="124"/>
      <c r="AI53" s="124"/>
      <c r="AJ53" s="124"/>
      <c r="AK53" s="124"/>
      <c r="AL53" s="124"/>
      <c r="AM53" s="124"/>
      <c r="AN53" s="125">
        <f>SUM(AG53,AT53)</f>
        <v>0</v>
      </c>
      <c r="AO53" s="124"/>
      <c r="AP53" s="124"/>
      <c r="AQ53" s="126" t="s">
        <v>89</v>
      </c>
      <c r="AR53" s="127"/>
      <c r="AS53" s="128">
        <v>0</v>
      </c>
      <c r="AT53" s="129">
        <f>ROUND(SUM(AV53:AW53),2)</f>
        <v>0</v>
      </c>
      <c r="AU53" s="130">
        <f>'SO 02 - Přepojení vodovod...'!P83</f>
        <v>0</v>
      </c>
      <c r="AV53" s="129">
        <f>'SO 02 - Přepojení vodovod...'!J30</f>
        <v>0</v>
      </c>
      <c r="AW53" s="129">
        <f>'SO 02 - Přepojení vodovod...'!J31</f>
        <v>0</v>
      </c>
      <c r="AX53" s="129">
        <f>'SO 02 - Přepojení vodovod...'!J32</f>
        <v>0</v>
      </c>
      <c r="AY53" s="129">
        <f>'SO 02 - Přepojení vodovod...'!J33</f>
        <v>0</v>
      </c>
      <c r="AZ53" s="129">
        <f>'SO 02 - Přepojení vodovod...'!F30</f>
        <v>0</v>
      </c>
      <c r="BA53" s="129">
        <f>'SO 02 - Přepojení vodovod...'!F31</f>
        <v>0</v>
      </c>
      <c r="BB53" s="129">
        <f>'SO 02 - Přepojení vodovod...'!F32</f>
        <v>0</v>
      </c>
      <c r="BC53" s="129">
        <f>'SO 02 - Přepojení vodovod...'!F33</f>
        <v>0</v>
      </c>
      <c r="BD53" s="131">
        <f>'SO 02 - Přepojení vodovod...'!F34</f>
        <v>0</v>
      </c>
      <c r="BT53" s="132" t="s">
        <v>90</v>
      </c>
      <c r="BV53" s="132" t="s">
        <v>84</v>
      </c>
      <c r="BW53" s="132" t="s">
        <v>95</v>
      </c>
      <c r="BX53" s="132" t="s">
        <v>7</v>
      </c>
      <c r="CL53" s="132" t="s">
        <v>21</v>
      </c>
      <c r="CM53" s="132" t="s">
        <v>92</v>
      </c>
    </row>
    <row r="54" s="5" customFormat="1" ht="16.5" customHeight="1">
      <c r="A54" s="120" t="s">
        <v>86</v>
      </c>
      <c r="B54" s="121"/>
      <c r="C54" s="122"/>
      <c r="D54" s="123" t="s">
        <v>96</v>
      </c>
      <c r="E54" s="123"/>
      <c r="F54" s="123"/>
      <c r="G54" s="123"/>
      <c r="H54" s="123"/>
      <c r="I54" s="124"/>
      <c r="J54" s="123" t="s">
        <v>97</v>
      </c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5">
        <f>'SO 03 - Zrušení stávající...'!J27</f>
        <v>0</v>
      </c>
      <c r="AH54" s="124"/>
      <c r="AI54" s="124"/>
      <c r="AJ54" s="124"/>
      <c r="AK54" s="124"/>
      <c r="AL54" s="124"/>
      <c r="AM54" s="124"/>
      <c r="AN54" s="125">
        <f>SUM(AG54,AT54)</f>
        <v>0</v>
      </c>
      <c r="AO54" s="124"/>
      <c r="AP54" s="124"/>
      <c r="AQ54" s="126" t="s">
        <v>89</v>
      </c>
      <c r="AR54" s="127"/>
      <c r="AS54" s="128">
        <v>0</v>
      </c>
      <c r="AT54" s="129">
        <f>ROUND(SUM(AV54:AW54),2)</f>
        <v>0</v>
      </c>
      <c r="AU54" s="130">
        <f>'SO 03 - Zrušení stávající...'!P78</f>
        <v>0</v>
      </c>
      <c r="AV54" s="129">
        <f>'SO 03 - Zrušení stávající...'!J30</f>
        <v>0</v>
      </c>
      <c r="AW54" s="129">
        <f>'SO 03 - Zrušení stávající...'!J31</f>
        <v>0</v>
      </c>
      <c r="AX54" s="129">
        <f>'SO 03 - Zrušení stávající...'!J32</f>
        <v>0</v>
      </c>
      <c r="AY54" s="129">
        <f>'SO 03 - Zrušení stávající...'!J33</f>
        <v>0</v>
      </c>
      <c r="AZ54" s="129">
        <f>'SO 03 - Zrušení stávající...'!F30</f>
        <v>0</v>
      </c>
      <c r="BA54" s="129">
        <f>'SO 03 - Zrušení stávající...'!F31</f>
        <v>0</v>
      </c>
      <c r="BB54" s="129">
        <f>'SO 03 - Zrušení stávající...'!F32</f>
        <v>0</v>
      </c>
      <c r="BC54" s="129">
        <f>'SO 03 - Zrušení stávající...'!F33</f>
        <v>0</v>
      </c>
      <c r="BD54" s="131">
        <f>'SO 03 - Zrušení stávající...'!F34</f>
        <v>0</v>
      </c>
      <c r="BT54" s="132" t="s">
        <v>90</v>
      </c>
      <c r="BV54" s="132" t="s">
        <v>84</v>
      </c>
      <c r="BW54" s="132" t="s">
        <v>98</v>
      </c>
      <c r="BX54" s="132" t="s">
        <v>7</v>
      </c>
      <c r="CL54" s="132" t="s">
        <v>21</v>
      </c>
      <c r="CM54" s="132" t="s">
        <v>92</v>
      </c>
    </row>
    <row r="55" s="5" customFormat="1" ht="16.5" customHeight="1">
      <c r="A55" s="120" t="s">
        <v>86</v>
      </c>
      <c r="B55" s="121"/>
      <c r="C55" s="122"/>
      <c r="D55" s="123" t="s">
        <v>99</v>
      </c>
      <c r="E55" s="123"/>
      <c r="F55" s="123"/>
      <c r="G55" s="123"/>
      <c r="H55" s="123"/>
      <c r="I55" s="124"/>
      <c r="J55" s="123" t="s">
        <v>100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5">
        <f>'SO 04 - Obnova komunikace...'!J27</f>
        <v>0</v>
      </c>
      <c r="AH55" s="124"/>
      <c r="AI55" s="124"/>
      <c r="AJ55" s="124"/>
      <c r="AK55" s="124"/>
      <c r="AL55" s="124"/>
      <c r="AM55" s="124"/>
      <c r="AN55" s="125">
        <f>SUM(AG55,AT55)</f>
        <v>0</v>
      </c>
      <c r="AO55" s="124"/>
      <c r="AP55" s="124"/>
      <c r="AQ55" s="126" t="s">
        <v>89</v>
      </c>
      <c r="AR55" s="127"/>
      <c r="AS55" s="128">
        <v>0</v>
      </c>
      <c r="AT55" s="129">
        <f>ROUND(SUM(AV55:AW55),2)</f>
        <v>0</v>
      </c>
      <c r="AU55" s="130">
        <f>'SO 04 - Obnova komunikace...'!P84</f>
        <v>0</v>
      </c>
      <c r="AV55" s="129">
        <f>'SO 04 - Obnova komunikace...'!J30</f>
        <v>0</v>
      </c>
      <c r="AW55" s="129">
        <f>'SO 04 - Obnova komunikace...'!J31</f>
        <v>0</v>
      </c>
      <c r="AX55" s="129">
        <f>'SO 04 - Obnova komunikace...'!J32</f>
        <v>0</v>
      </c>
      <c r="AY55" s="129">
        <f>'SO 04 - Obnova komunikace...'!J33</f>
        <v>0</v>
      </c>
      <c r="AZ55" s="129">
        <f>'SO 04 - Obnova komunikace...'!F30</f>
        <v>0</v>
      </c>
      <c r="BA55" s="129">
        <f>'SO 04 - Obnova komunikace...'!F31</f>
        <v>0</v>
      </c>
      <c r="BB55" s="129">
        <f>'SO 04 - Obnova komunikace...'!F32</f>
        <v>0</v>
      </c>
      <c r="BC55" s="129">
        <f>'SO 04 - Obnova komunikace...'!F33</f>
        <v>0</v>
      </c>
      <c r="BD55" s="131">
        <f>'SO 04 - Obnova komunikace...'!F34</f>
        <v>0</v>
      </c>
      <c r="BT55" s="132" t="s">
        <v>90</v>
      </c>
      <c r="BV55" s="132" t="s">
        <v>84</v>
      </c>
      <c r="BW55" s="132" t="s">
        <v>101</v>
      </c>
      <c r="BX55" s="132" t="s">
        <v>7</v>
      </c>
      <c r="CL55" s="132" t="s">
        <v>21</v>
      </c>
      <c r="CM55" s="132" t="s">
        <v>92</v>
      </c>
    </row>
    <row r="56" s="5" customFormat="1" ht="16.5" customHeight="1">
      <c r="A56" s="120" t="s">
        <v>86</v>
      </c>
      <c r="B56" s="121"/>
      <c r="C56" s="122"/>
      <c r="D56" s="123" t="s">
        <v>102</v>
      </c>
      <c r="E56" s="123"/>
      <c r="F56" s="123"/>
      <c r="G56" s="123"/>
      <c r="H56" s="123"/>
      <c r="I56" s="124"/>
      <c r="J56" s="123" t="s">
        <v>103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5">
        <f>'VRN - Vedlejší rozpočtové...'!J27</f>
        <v>0</v>
      </c>
      <c r="AH56" s="124"/>
      <c r="AI56" s="124"/>
      <c r="AJ56" s="124"/>
      <c r="AK56" s="124"/>
      <c r="AL56" s="124"/>
      <c r="AM56" s="124"/>
      <c r="AN56" s="125">
        <f>SUM(AG56,AT56)</f>
        <v>0</v>
      </c>
      <c r="AO56" s="124"/>
      <c r="AP56" s="124"/>
      <c r="AQ56" s="126" t="s">
        <v>104</v>
      </c>
      <c r="AR56" s="127"/>
      <c r="AS56" s="128">
        <v>0</v>
      </c>
      <c r="AT56" s="129">
        <f>ROUND(SUM(AV56:AW56),2)</f>
        <v>0</v>
      </c>
      <c r="AU56" s="130">
        <f>'VRN - Vedlejší rozpočtové...'!P78</f>
        <v>0</v>
      </c>
      <c r="AV56" s="129">
        <f>'VRN - Vedlejší rozpočtové...'!J30</f>
        <v>0</v>
      </c>
      <c r="AW56" s="129">
        <f>'VRN - Vedlejší rozpočtové...'!J31</f>
        <v>0</v>
      </c>
      <c r="AX56" s="129">
        <f>'VRN - Vedlejší rozpočtové...'!J32</f>
        <v>0</v>
      </c>
      <c r="AY56" s="129">
        <f>'VRN - Vedlejší rozpočtové...'!J33</f>
        <v>0</v>
      </c>
      <c r="AZ56" s="129">
        <f>'VRN - Vedlejší rozpočtové...'!F30</f>
        <v>0</v>
      </c>
      <c r="BA56" s="129">
        <f>'VRN - Vedlejší rozpočtové...'!F31</f>
        <v>0</v>
      </c>
      <c r="BB56" s="129">
        <f>'VRN - Vedlejší rozpočtové...'!F32</f>
        <v>0</v>
      </c>
      <c r="BC56" s="129">
        <f>'VRN - Vedlejší rozpočtové...'!F33</f>
        <v>0</v>
      </c>
      <c r="BD56" s="131">
        <f>'VRN - Vedlejší rozpočtové...'!F34</f>
        <v>0</v>
      </c>
      <c r="BT56" s="132" t="s">
        <v>90</v>
      </c>
      <c r="BV56" s="132" t="s">
        <v>84</v>
      </c>
      <c r="BW56" s="132" t="s">
        <v>105</v>
      </c>
      <c r="BX56" s="132" t="s">
        <v>7</v>
      </c>
      <c r="CL56" s="132" t="s">
        <v>21</v>
      </c>
      <c r="CM56" s="132" t="s">
        <v>92</v>
      </c>
    </row>
    <row r="57" s="5" customFormat="1" ht="16.5" customHeight="1">
      <c r="A57" s="120" t="s">
        <v>86</v>
      </c>
      <c r="B57" s="121"/>
      <c r="C57" s="122"/>
      <c r="D57" s="123" t="s">
        <v>106</v>
      </c>
      <c r="E57" s="123"/>
      <c r="F57" s="123"/>
      <c r="G57" s="123"/>
      <c r="H57" s="123"/>
      <c r="I57" s="124"/>
      <c r="J57" s="123" t="s">
        <v>107</v>
      </c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5">
        <f>'ON - Ostatní náklady'!J27</f>
        <v>0</v>
      </c>
      <c r="AH57" s="124"/>
      <c r="AI57" s="124"/>
      <c r="AJ57" s="124"/>
      <c r="AK57" s="124"/>
      <c r="AL57" s="124"/>
      <c r="AM57" s="124"/>
      <c r="AN57" s="125">
        <f>SUM(AG57,AT57)</f>
        <v>0</v>
      </c>
      <c r="AO57" s="124"/>
      <c r="AP57" s="124"/>
      <c r="AQ57" s="126" t="s">
        <v>108</v>
      </c>
      <c r="AR57" s="127"/>
      <c r="AS57" s="133">
        <v>0</v>
      </c>
      <c r="AT57" s="134">
        <f>ROUND(SUM(AV57:AW57),2)</f>
        <v>0</v>
      </c>
      <c r="AU57" s="135">
        <f>'ON - Ostatní náklady'!P78</f>
        <v>0</v>
      </c>
      <c r="AV57" s="134">
        <f>'ON - Ostatní náklady'!J30</f>
        <v>0</v>
      </c>
      <c r="AW57" s="134">
        <f>'ON - Ostatní náklady'!J31</f>
        <v>0</v>
      </c>
      <c r="AX57" s="134">
        <f>'ON - Ostatní náklady'!J32</f>
        <v>0</v>
      </c>
      <c r="AY57" s="134">
        <f>'ON - Ostatní náklady'!J33</f>
        <v>0</v>
      </c>
      <c r="AZ57" s="134">
        <f>'ON - Ostatní náklady'!F30</f>
        <v>0</v>
      </c>
      <c r="BA57" s="134">
        <f>'ON - Ostatní náklady'!F31</f>
        <v>0</v>
      </c>
      <c r="BB57" s="134">
        <f>'ON - Ostatní náklady'!F32</f>
        <v>0</v>
      </c>
      <c r="BC57" s="134">
        <f>'ON - Ostatní náklady'!F33</f>
        <v>0</v>
      </c>
      <c r="BD57" s="136">
        <f>'ON - Ostatní náklady'!F34</f>
        <v>0</v>
      </c>
      <c r="BT57" s="132" t="s">
        <v>90</v>
      </c>
      <c r="BV57" s="132" t="s">
        <v>84</v>
      </c>
      <c r="BW57" s="132" t="s">
        <v>109</v>
      </c>
      <c r="BX57" s="132" t="s">
        <v>7</v>
      </c>
      <c r="CL57" s="132" t="s">
        <v>21</v>
      </c>
      <c r="CM57" s="132" t="s">
        <v>92</v>
      </c>
    </row>
    <row r="58" s="1" customFormat="1" ht="30" customHeight="1">
      <c r="B58" s="47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3"/>
    </row>
    <row r="59" s="1" customFormat="1" ht="6.96" customHeight="1">
      <c r="B59" s="68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73"/>
    </row>
  </sheetData>
  <sheetProtection sheet="1" formatColumns="0" formatRows="0" objects="1" scenarios="1" spinCount="100000" saltValue="hFZ24tYrFWK11PJByS/xUrJcxVncsopmROuMS52FeH4WH0apuVUp1rBPhujUVY7Z+bXfP5vzPk4LmYqfT6EGNA==" hashValue="9ej8h/wgvszta7i1Mjoj/TiAn+r7u0IyIDSZG8WAMzEM1IiurmbPihiRKlS1WPp4Lawa/1WcCxMblh70j4y3YA==" algorithmName="SHA-512" password="CC35"/>
  <mergeCells count="6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  <mergeCell ref="D56:H56"/>
    <mergeCell ref="J56:AF56"/>
    <mergeCell ref="D57:H57"/>
    <mergeCell ref="J57:AF57"/>
    <mergeCell ref="AM46:AP46"/>
    <mergeCell ref="AS46:AT48"/>
    <mergeCell ref="AN49:AP49"/>
  </mergeCells>
  <hyperlinks>
    <hyperlink ref="K1:S1" location="C2" display="1) Rekapitulace stavby"/>
    <hyperlink ref="W1:AI1" location="C51" display="2) Rekapitulace objektů stavby a soupisů prací"/>
    <hyperlink ref="A52" location="'SO 01 - Vodovodní řad'!C2" display="/"/>
    <hyperlink ref="A53" location="'SO 02 - Přepojení vodovod...'!C2" display="/"/>
    <hyperlink ref="A54" location="'SO 03 - Zrušení stávající...'!C2" display="/"/>
    <hyperlink ref="A55" location="'SO 04 - Obnova komunikace...'!C2" display="/"/>
    <hyperlink ref="A56" location="'VRN - Vedlejší rozpočtové...'!C2" display="/"/>
    <hyperlink ref="A57" location="'ON - Ostatní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110</v>
      </c>
      <c r="G1" s="140" t="s">
        <v>111</v>
      </c>
      <c r="H1" s="140"/>
      <c r="I1" s="141"/>
      <c r="J1" s="140" t="s">
        <v>112</v>
      </c>
      <c r="K1" s="139" t="s">
        <v>113</v>
      </c>
      <c r="L1" s="140" t="s">
        <v>114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Obnova vodovodních řadů ul. Bořivojova, Jagellonská a okolí, Praha 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116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117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28. 6. 2018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71.25" customHeight="1">
      <c r="B24" s="149"/>
      <c r="C24" s="150"/>
      <c r="D24" s="150"/>
      <c r="E24" s="45" t="s">
        <v>118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ROUND(J83,2)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ROUND(SUM(BE83:BE728), 2)</f>
        <v>0</v>
      </c>
      <c r="G30" s="48"/>
      <c r="H30" s="48"/>
      <c r="I30" s="159">
        <v>0.20999999999999999</v>
      </c>
      <c r="J30" s="158">
        <f>ROUND(ROUND((SUM(BE83:BE728)),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ROUND(SUM(BF83:BF728), 2)</f>
        <v>0</v>
      </c>
      <c r="G31" s="48"/>
      <c r="H31" s="48"/>
      <c r="I31" s="159">
        <v>0.14999999999999999</v>
      </c>
      <c r="J31" s="158">
        <f>ROUND(ROUND((SUM(BF83:BF728)),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ROUND(SUM(BG83:BG728),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ROUND(SUM(BH83:BH728),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ROUND(SUM(BI83:BI728),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119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Obnova vodovodních řadů ul. Bořivojova, Jagellonská a okolí, Praha 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116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01 - Vodovodní řad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3</v>
      </c>
      <c r="G49" s="48"/>
      <c r="H49" s="48"/>
      <c r="I49" s="147" t="s">
        <v>26</v>
      </c>
      <c r="J49" s="148" t="str">
        <f>IF(J12="","",J12)</f>
        <v>28. 6. 2018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 xml:space="preserve"> Pražská vodohospodářská společnost, a.s.</v>
      </c>
      <c r="G51" s="48"/>
      <c r="H51" s="48"/>
      <c r="I51" s="147" t="s">
        <v>40</v>
      </c>
      <c r="J51" s="45" t="str">
        <f>E21</f>
        <v>aQuion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120</v>
      </c>
      <c r="D54" s="160"/>
      <c r="E54" s="160"/>
      <c r="F54" s="160"/>
      <c r="G54" s="160"/>
      <c r="H54" s="160"/>
      <c r="I54" s="174"/>
      <c r="J54" s="175" t="s">
        <v>121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122</v>
      </c>
      <c r="D56" s="48"/>
      <c r="E56" s="48"/>
      <c r="F56" s="48"/>
      <c r="G56" s="48"/>
      <c r="H56" s="48"/>
      <c r="I56" s="145"/>
      <c r="J56" s="156">
        <f>J83</f>
        <v>0</v>
      </c>
      <c r="K56" s="52"/>
      <c r="AU56" s="24" t="s">
        <v>123</v>
      </c>
    </row>
    <row r="57" s="7" customFormat="1" ht="24.96" customHeight="1">
      <c r="B57" s="178"/>
      <c r="C57" s="179"/>
      <c r="D57" s="180" t="s">
        <v>124</v>
      </c>
      <c r="E57" s="181"/>
      <c r="F57" s="181"/>
      <c r="G57" s="181"/>
      <c r="H57" s="181"/>
      <c r="I57" s="182"/>
      <c r="J57" s="183">
        <f>J84</f>
        <v>0</v>
      </c>
      <c r="K57" s="184"/>
    </row>
    <row r="58" s="8" customFormat="1" ht="19.92" customHeight="1">
      <c r="B58" s="185"/>
      <c r="C58" s="186"/>
      <c r="D58" s="187" t="s">
        <v>125</v>
      </c>
      <c r="E58" s="188"/>
      <c r="F58" s="188"/>
      <c r="G58" s="188"/>
      <c r="H58" s="188"/>
      <c r="I58" s="189"/>
      <c r="J58" s="190">
        <f>J85</f>
        <v>0</v>
      </c>
      <c r="K58" s="191"/>
    </row>
    <row r="59" s="8" customFormat="1" ht="19.92" customHeight="1">
      <c r="B59" s="185"/>
      <c r="C59" s="186"/>
      <c r="D59" s="187" t="s">
        <v>126</v>
      </c>
      <c r="E59" s="188"/>
      <c r="F59" s="188"/>
      <c r="G59" s="188"/>
      <c r="H59" s="188"/>
      <c r="I59" s="189"/>
      <c r="J59" s="190">
        <f>J205</f>
        <v>0</v>
      </c>
      <c r="K59" s="191"/>
    </row>
    <row r="60" s="8" customFormat="1" ht="19.92" customHeight="1">
      <c r="B60" s="185"/>
      <c r="C60" s="186"/>
      <c r="D60" s="187" t="s">
        <v>127</v>
      </c>
      <c r="E60" s="188"/>
      <c r="F60" s="188"/>
      <c r="G60" s="188"/>
      <c r="H60" s="188"/>
      <c r="I60" s="189"/>
      <c r="J60" s="190">
        <f>J215</f>
        <v>0</v>
      </c>
      <c r="K60" s="191"/>
    </row>
    <row r="61" s="8" customFormat="1" ht="19.92" customHeight="1">
      <c r="B61" s="185"/>
      <c r="C61" s="186"/>
      <c r="D61" s="187" t="s">
        <v>128</v>
      </c>
      <c r="E61" s="188"/>
      <c r="F61" s="188"/>
      <c r="G61" s="188"/>
      <c r="H61" s="188"/>
      <c r="I61" s="189"/>
      <c r="J61" s="190">
        <f>J722</f>
        <v>0</v>
      </c>
      <c r="K61" s="191"/>
    </row>
    <row r="62" s="8" customFormat="1" ht="14.88" customHeight="1">
      <c r="B62" s="185"/>
      <c r="C62" s="186"/>
      <c r="D62" s="187" t="s">
        <v>129</v>
      </c>
      <c r="E62" s="188"/>
      <c r="F62" s="188"/>
      <c r="G62" s="188"/>
      <c r="H62" s="188"/>
      <c r="I62" s="189"/>
      <c r="J62" s="190">
        <f>J723</f>
        <v>0</v>
      </c>
      <c r="K62" s="191"/>
    </row>
    <row r="63" s="8" customFormat="1" ht="19.92" customHeight="1">
      <c r="B63" s="185"/>
      <c r="C63" s="186"/>
      <c r="D63" s="187" t="s">
        <v>130</v>
      </c>
      <c r="E63" s="188"/>
      <c r="F63" s="188"/>
      <c r="G63" s="188"/>
      <c r="H63" s="188"/>
      <c r="I63" s="189"/>
      <c r="J63" s="190">
        <f>J725</f>
        <v>0</v>
      </c>
      <c r="K63" s="191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45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70"/>
      <c r="J69" s="72"/>
      <c r="K69" s="72"/>
      <c r="L69" s="73"/>
    </row>
    <row r="70" s="1" customFormat="1" ht="36.96" customHeight="1">
      <c r="B70" s="47"/>
      <c r="C70" s="74" t="s">
        <v>131</v>
      </c>
      <c r="D70" s="75"/>
      <c r="E70" s="75"/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4.4" customHeight="1">
      <c r="B72" s="47"/>
      <c r="C72" s="77" t="s">
        <v>18</v>
      </c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16.5" customHeight="1">
      <c r="B73" s="47"/>
      <c r="C73" s="75"/>
      <c r="D73" s="75"/>
      <c r="E73" s="193" t="str">
        <f>E7</f>
        <v>Obnova vodovodních řadů ul. Bořivojova, Jagellonská a okolí, Praha 3</v>
      </c>
      <c r="F73" s="77"/>
      <c r="G73" s="77"/>
      <c r="H73" s="77"/>
      <c r="I73" s="192"/>
      <c r="J73" s="75"/>
      <c r="K73" s="75"/>
      <c r="L73" s="73"/>
    </row>
    <row r="74" s="1" customFormat="1" ht="14.4" customHeight="1">
      <c r="B74" s="47"/>
      <c r="C74" s="77" t="s">
        <v>116</v>
      </c>
      <c r="D74" s="75"/>
      <c r="E74" s="75"/>
      <c r="F74" s="75"/>
      <c r="G74" s="75"/>
      <c r="H74" s="75"/>
      <c r="I74" s="192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E9</f>
        <v>SO 01 - Vodovodní řad</v>
      </c>
      <c r="F75" s="75"/>
      <c r="G75" s="75"/>
      <c r="H75" s="75"/>
      <c r="I75" s="192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194" t="str">
        <f>F12</f>
        <v>Praha 3</v>
      </c>
      <c r="G77" s="75"/>
      <c r="H77" s="75"/>
      <c r="I77" s="195" t="s">
        <v>26</v>
      </c>
      <c r="J77" s="86" t="str">
        <f>IF(J12="","",J12)</f>
        <v>28. 6. 2018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192"/>
      <c r="J78" s="75"/>
      <c r="K78" s="75"/>
      <c r="L78" s="73"/>
    </row>
    <row r="79" s="1" customFormat="1">
      <c r="B79" s="47"/>
      <c r="C79" s="77" t="s">
        <v>32</v>
      </c>
      <c r="D79" s="75"/>
      <c r="E79" s="75"/>
      <c r="F79" s="194" t="str">
        <f>E15</f>
        <v xml:space="preserve"> Pražská vodohospodářská společnost, a.s.</v>
      </c>
      <c r="G79" s="75"/>
      <c r="H79" s="75"/>
      <c r="I79" s="195" t="s">
        <v>40</v>
      </c>
      <c r="J79" s="194" t="str">
        <f>E21</f>
        <v>aQuion</v>
      </c>
      <c r="K79" s="75"/>
      <c r="L79" s="73"/>
    </row>
    <row r="80" s="1" customFormat="1" ht="14.4" customHeight="1">
      <c r="B80" s="47"/>
      <c r="C80" s="77" t="s">
        <v>38</v>
      </c>
      <c r="D80" s="75"/>
      <c r="E80" s="75"/>
      <c r="F80" s="194" t="str">
        <f>IF(E18="","",E18)</f>
        <v/>
      </c>
      <c r="G80" s="75"/>
      <c r="H80" s="75"/>
      <c r="I80" s="192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192"/>
      <c r="J81" s="75"/>
      <c r="K81" s="75"/>
      <c r="L81" s="73"/>
    </row>
    <row r="82" s="9" customFormat="1" ht="29.28" customHeight="1">
      <c r="B82" s="196"/>
      <c r="C82" s="197" t="s">
        <v>132</v>
      </c>
      <c r="D82" s="198" t="s">
        <v>66</v>
      </c>
      <c r="E82" s="198" t="s">
        <v>62</v>
      </c>
      <c r="F82" s="198" t="s">
        <v>133</v>
      </c>
      <c r="G82" s="198" t="s">
        <v>134</v>
      </c>
      <c r="H82" s="198" t="s">
        <v>135</v>
      </c>
      <c r="I82" s="199" t="s">
        <v>136</v>
      </c>
      <c r="J82" s="198" t="s">
        <v>121</v>
      </c>
      <c r="K82" s="200" t="s">
        <v>137</v>
      </c>
      <c r="L82" s="201"/>
      <c r="M82" s="103" t="s">
        <v>138</v>
      </c>
      <c r="N82" s="104" t="s">
        <v>51</v>
      </c>
      <c r="O82" s="104" t="s">
        <v>139</v>
      </c>
      <c r="P82" s="104" t="s">
        <v>140</v>
      </c>
      <c r="Q82" s="104" t="s">
        <v>141</v>
      </c>
      <c r="R82" s="104" t="s">
        <v>142</v>
      </c>
      <c r="S82" s="104" t="s">
        <v>143</v>
      </c>
      <c r="T82" s="105" t="s">
        <v>144</v>
      </c>
    </row>
    <row r="83" s="1" customFormat="1" ht="29.28" customHeight="1">
      <c r="B83" s="47"/>
      <c r="C83" s="109" t="s">
        <v>122</v>
      </c>
      <c r="D83" s="75"/>
      <c r="E83" s="75"/>
      <c r="F83" s="75"/>
      <c r="G83" s="75"/>
      <c r="H83" s="75"/>
      <c r="I83" s="192"/>
      <c r="J83" s="202">
        <f>BK83</f>
        <v>0</v>
      </c>
      <c r="K83" s="75"/>
      <c r="L83" s="73"/>
      <c r="M83" s="106"/>
      <c r="N83" s="107"/>
      <c r="O83" s="107"/>
      <c r="P83" s="203">
        <f>P84</f>
        <v>0</v>
      </c>
      <c r="Q83" s="107"/>
      <c r="R83" s="203">
        <f>R84</f>
        <v>545.97589199999993</v>
      </c>
      <c r="S83" s="107"/>
      <c r="T83" s="204">
        <f>T84</f>
        <v>0</v>
      </c>
      <c r="AT83" s="24" t="s">
        <v>81</v>
      </c>
      <c r="AU83" s="24" t="s">
        <v>123</v>
      </c>
      <c r="BK83" s="205">
        <f>BK84</f>
        <v>0</v>
      </c>
    </row>
    <row r="84" s="10" customFormat="1" ht="37.44001" customHeight="1">
      <c r="B84" s="206"/>
      <c r="C84" s="207"/>
      <c r="D84" s="208" t="s">
        <v>81</v>
      </c>
      <c r="E84" s="209" t="s">
        <v>145</v>
      </c>
      <c r="F84" s="209" t="s">
        <v>146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P85+P205+P215+P722+P725</f>
        <v>0</v>
      </c>
      <c r="Q84" s="214"/>
      <c r="R84" s="215">
        <f>R85+R205+R215+R722+R725</f>
        <v>545.97589199999993</v>
      </c>
      <c r="S84" s="214"/>
      <c r="T84" s="216">
        <f>T85+T205+T215+T722+T725</f>
        <v>0</v>
      </c>
      <c r="AR84" s="217" t="s">
        <v>90</v>
      </c>
      <c r="AT84" s="218" t="s">
        <v>81</v>
      </c>
      <c r="AU84" s="218" t="s">
        <v>82</v>
      </c>
      <c r="AY84" s="217" t="s">
        <v>147</v>
      </c>
      <c r="BK84" s="219">
        <f>BK85+BK205+BK215+BK722+BK725</f>
        <v>0</v>
      </c>
    </row>
    <row r="85" s="10" customFormat="1" ht="19.92" customHeight="1">
      <c r="B85" s="206"/>
      <c r="C85" s="207"/>
      <c r="D85" s="208" t="s">
        <v>81</v>
      </c>
      <c r="E85" s="220" t="s">
        <v>90</v>
      </c>
      <c r="F85" s="220" t="s">
        <v>148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SUM(P86:P204)</f>
        <v>0</v>
      </c>
      <c r="Q85" s="214"/>
      <c r="R85" s="215">
        <f>SUM(R86:R204)</f>
        <v>43.547870899999999</v>
      </c>
      <c r="S85" s="214"/>
      <c r="T85" s="216">
        <f>SUM(T86:T204)</f>
        <v>0</v>
      </c>
      <c r="AR85" s="217" t="s">
        <v>90</v>
      </c>
      <c r="AT85" s="218" t="s">
        <v>81</v>
      </c>
      <c r="AU85" s="218" t="s">
        <v>90</v>
      </c>
      <c r="AY85" s="217" t="s">
        <v>147</v>
      </c>
      <c r="BK85" s="219">
        <f>SUM(BK86:BK204)</f>
        <v>0</v>
      </c>
    </row>
    <row r="86" s="1" customFormat="1" ht="63.75" customHeight="1">
      <c r="B86" s="47"/>
      <c r="C86" s="222" t="s">
        <v>90</v>
      </c>
      <c r="D86" s="222" t="s">
        <v>149</v>
      </c>
      <c r="E86" s="223" t="s">
        <v>150</v>
      </c>
      <c r="F86" s="224" t="s">
        <v>151</v>
      </c>
      <c r="G86" s="225" t="s">
        <v>152</v>
      </c>
      <c r="H86" s="226">
        <v>118.5</v>
      </c>
      <c r="I86" s="227"/>
      <c r="J86" s="228">
        <f>ROUND(I86*H86,2)</f>
        <v>0</v>
      </c>
      <c r="K86" s="224" t="s">
        <v>153</v>
      </c>
      <c r="L86" s="73"/>
      <c r="M86" s="229" t="s">
        <v>80</v>
      </c>
      <c r="N86" s="230" t="s">
        <v>52</v>
      </c>
      <c r="O86" s="48"/>
      <c r="P86" s="231">
        <f>O86*H86</f>
        <v>0</v>
      </c>
      <c r="Q86" s="231">
        <v>0.0086800000000000002</v>
      </c>
      <c r="R86" s="231">
        <f>Q86*H86</f>
        <v>1.0285800000000001</v>
      </c>
      <c r="S86" s="231">
        <v>0</v>
      </c>
      <c r="T86" s="232">
        <f>S86*H86</f>
        <v>0</v>
      </c>
      <c r="AR86" s="24" t="s">
        <v>154</v>
      </c>
      <c r="AT86" s="24" t="s">
        <v>149</v>
      </c>
      <c r="AU86" s="24" t="s">
        <v>92</v>
      </c>
      <c r="AY86" s="24" t="s">
        <v>147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4" t="s">
        <v>90</v>
      </c>
      <c r="BK86" s="233">
        <f>ROUND(I86*H86,2)</f>
        <v>0</v>
      </c>
      <c r="BL86" s="24" t="s">
        <v>154</v>
      </c>
      <c r="BM86" s="24" t="s">
        <v>155</v>
      </c>
    </row>
    <row r="87" s="11" customFormat="1">
      <c r="B87" s="234"/>
      <c r="C87" s="235"/>
      <c r="D87" s="236" t="s">
        <v>156</v>
      </c>
      <c r="E87" s="237" t="s">
        <v>80</v>
      </c>
      <c r="F87" s="238" t="s">
        <v>157</v>
      </c>
      <c r="G87" s="235"/>
      <c r="H87" s="239">
        <v>118.5</v>
      </c>
      <c r="I87" s="240"/>
      <c r="J87" s="235"/>
      <c r="K87" s="235"/>
      <c r="L87" s="241"/>
      <c r="M87" s="242"/>
      <c r="N87" s="243"/>
      <c r="O87" s="243"/>
      <c r="P87" s="243"/>
      <c r="Q87" s="243"/>
      <c r="R87" s="243"/>
      <c r="S87" s="243"/>
      <c r="T87" s="244"/>
      <c r="AT87" s="245" t="s">
        <v>156</v>
      </c>
      <c r="AU87" s="245" t="s">
        <v>92</v>
      </c>
      <c r="AV87" s="11" t="s">
        <v>92</v>
      </c>
      <c r="AW87" s="11" t="s">
        <v>44</v>
      </c>
      <c r="AX87" s="11" t="s">
        <v>82</v>
      </c>
      <c r="AY87" s="245" t="s">
        <v>147</v>
      </c>
    </row>
    <row r="88" s="12" customFormat="1">
      <c r="B88" s="246"/>
      <c r="C88" s="247"/>
      <c r="D88" s="236" t="s">
        <v>156</v>
      </c>
      <c r="E88" s="248" t="s">
        <v>80</v>
      </c>
      <c r="F88" s="249" t="s">
        <v>158</v>
      </c>
      <c r="G88" s="247"/>
      <c r="H88" s="250">
        <v>118.5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AT88" s="256" t="s">
        <v>156</v>
      </c>
      <c r="AU88" s="256" t="s">
        <v>92</v>
      </c>
      <c r="AV88" s="12" t="s">
        <v>154</v>
      </c>
      <c r="AW88" s="12" t="s">
        <v>44</v>
      </c>
      <c r="AX88" s="12" t="s">
        <v>90</v>
      </c>
      <c r="AY88" s="256" t="s">
        <v>147</v>
      </c>
    </row>
    <row r="89" s="1" customFormat="1" ht="63.75" customHeight="1">
      <c r="B89" s="47"/>
      <c r="C89" s="222" t="s">
        <v>92</v>
      </c>
      <c r="D89" s="222" t="s">
        <v>149</v>
      </c>
      <c r="E89" s="223" t="s">
        <v>159</v>
      </c>
      <c r="F89" s="224" t="s">
        <v>160</v>
      </c>
      <c r="G89" s="225" t="s">
        <v>152</v>
      </c>
      <c r="H89" s="226">
        <v>192.19999999999999</v>
      </c>
      <c r="I89" s="227"/>
      <c r="J89" s="228">
        <f>ROUND(I89*H89,2)</f>
        <v>0</v>
      </c>
      <c r="K89" s="224" t="s">
        <v>153</v>
      </c>
      <c r="L89" s="73"/>
      <c r="M89" s="229" t="s">
        <v>80</v>
      </c>
      <c r="N89" s="230" t="s">
        <v>52</v>
      </c>
      <c r="O89" s="48"/>
      <c r="P89" s="231">
        <f>O89*H89</f>
        <v>0</v>
      </c>
      <c r="Q89" s="231">
        <v>0.036900000000000002</v>
      </c>
      <c r="R89" s="231">
        <f>Q89*H89</f>
        <v>7.0921799999999999</v>
      </c>
      <c r="S89" s="231">
        <v>0</v>
      </c>
      <c r="T89" s="232">
        <f>S89*H89</f>
        <v>0</v>
      </c>
      <c r="AR89" s="24" t="s">
        <v>154</v>
      </c>
      <c r="AT89" s="24" t="s">
        <v>149</v>
      </c>
      <c r="AU89" s="24" t="s">
        <v>92</v>
      </c>
      <c r="AY89" s="24" t="s">
        <v>147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4" t="s">
        <v>90</v>
      </c>
      <c r="BK89" s="233">
        <f>ROUND(I89*H89,2)</f>
        <v>0</v>
      </c>
      <c r="BL89" s="24" t="s">
        <v>154</v>
      </c>
      <c r="BM89" s="24" t="s">
        <v>161</v>
      </c>
    </row>
    <row r="90" s="11" customFormat="1">
      <c r="B90" s="234"/>
      <c r="C90" s="235"/>
      <c r="D90" s="236" t="s">
        <v>156</v>
      </c>
      <c r="E90" s="237" t="s">
        <v>80</v>
      </c>
      <c r="F90" s="238" t="s">
        <v>162</v>
      </c>
      <c r="G90" s="235"/>
      <c r="H90" s="239">
        <v>192.19999999999999</v>
      </c>
      <c r="I90" s="240"/>
      <c r="J90" s="235"/>
      <c r="K90" s="235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156</v>
      </c>
      <c r="AU90" s="245" t="s">
        <v>92</v>
      </c>
      <c r="AV90" s="11" t="s">
        <v>92</v>
      </c>
      <c r="AW90" s="11" t="s">
        <v>44</v>
      </c>
      <c r="AX90" s="11" t="s">
        <v>82</v>
      </c>
      <c r="AY90" s="245" t="s">
        <v>147</v>
      </c>
    </row>
    <row r="91" s="12" customFormat="1">
      <c r="B91" s="246"/>
      <c r="C91" s="247"/>
      <c r="D91" s="236" t="s">
        <v>156</v>
      </c>
      <c r="E91" s="248" t="s">
        <v>80</v>
      </c>
      <c r="F91" s="249" t="s">
        <v>158</v>
      </c>
      <c r="G91" s="247"/>
      <c r="H91" s="250">
        <v>192.19999999999999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156</v>
      </c>
      <c r="AU91" s="256" t="s">
        <v>92</v>
      </c>
      <c r="AV91" s="12" t="s">
        <v>154</v>
      </c>
      <c r="AW91" s="12" t="s">
        <v>44</v>
      </c>
      <c r="AX91" s="12" t="s">
        <v>90</v>
      </c>
      <c r="AY91" s="256" t="s">
        <v>147</v>
      </c>
    </row>
    <row r="92" s="1" customFormat="1" ht="38.25" customHeight="1">
      <c r="B92" s="47"/>
      <c r="C92" s="222" t="s">
        <v>163</v>
      </c>
      <c r="D92" s="222" t="s">
        <v>149</v>
      </c>
      <c r="E92" s="223" t="s">
        <v>164</v>
      </c>
      <c r="F92" s="224" t="s">
        <v>165</v>
      </c>
      <c r="G92" s="225" t="s">
        <v>166</v>
      </c>
      <c r="H92" s="226">
        <v>363.92599999999999</v>
      </c>
      <c r="I92" s="227"/>
      <c r="J92" s="228">
        <f>ROUND(I92*H92,2)</f>
        <v>0</v>
      </c>
      <c r="K92" s="224" t="s">
        <v>153</v>
      </c>
      <c r="L92" s="73"/>
      <c r="M92" s="229" t="s">
        <v>80</v>
      </c>
      <c r="N92" s="230" t="s">
        <v>52</v>
      </c>
      <c r="O92" s="48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4" t="s">
        <v>154</v>
      </c>
      <c r="AT92" s="24" t="s">
        <v>149</v>
      </c>
      <c r="AU92" s="24" t="s">
        <v>92</v>
      </c>
      <c r="AY92" s="24" t="s">
        <v>147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90</v>
      </c>
      <c r="BK92" s="233">
        <f>ROUND(I92*H92,2)</f>
        <v>0</v>
      </c>
      <c r="BL92" s="24" t="s">
        <v>154</v>
      </c>
      <c r="BM92" s="24" t="s">
        <v>167</v>
      </c>
    </row>
    <row r="93" s="1" customFormat="1">
      <c r="B93" s="47"/>
      <c r="C93" s="75"/>
      <c r="D93" s="236" t="s">
        <v>168</v>
      </c>
      <c r="E93" s="75"/>
      <c r="F93" s="257" t="s">
        <v>169</v>
      </c>
      <c r="G93" s="75"/>
      <c r="H93" s="75"/>
      <c r="I93" s="192"/>
      <c r="J93" s="75"/>
      <c r="K93" s="75"/>
      <c r="L93" s="73"/>
      <c r="M93" s="258"/>
      <c r="N93" s="48"/>
      <c r="O93" s="48"/>
      <c r="P93" s="48"/>
      <c r="Q93" s="48"/>
      <c r="R93" s="48"/>
      <c r="S93" s="48"/>
      <c r="T93" s="96"/>
      <c r="AT93" s="24" t="s">
        <v>168</v>
      </c>
      <c r="AU93" s="24" t="s">
        <v>92</v>
      </c>
    </row>
    <row r="94" s="11" customFormat="1">
      <c r="B94" s="234"/>
      <c r="C94" s="235"/>
      <c r="D94" s="236" t="s">
        <v>156</v>
      </c>
      <c r="E94" s="237" t="s">
        <v>80</v>
      </c>
      <c r="F94" s="238" t="s">
        <v>170</v>
      </c>
      <c r="G94" s="235"/>
      <c r="H94" s="239">
        <v>727.851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156</v>
      </c>
      <c r="AU94" s="245" t="s">
        <v>92</v>
      </c>
      <c r="AV94" s="11" t="s">
        <v>92</v>
      </c>
      <c r="AW94" s="11" t="s">
        <v>44</v>
      </c>
      <c r="AX94" s="11" t="s">
        <v>82</v>
      </c>
      <c r="AY94" s="245" t="s">
        <v>147</v>
      </c>
    </row>
    <row r="95" s="12" customFormat="1">
      <c r="B95" s="246"/>
      <c r="C95" s="247"/>
      <c r="D95" s="236" t="s">
        <v>156</v>
      </c>
      <c r="E95" s="248" t="s">
        <v>80</v>
      </c>
      <c r="F95" s="249" t="s">
        <v>158</v>
      </c>
      <c r="G95" s="247"/>
      <c r="H95" s="250">
        <v>727.851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156</v>
      </c>
      <c r="AU95" s="256" t="s">
        <v>92</v>
      </c>
      <c r="AV95" s="12" t="s">
        <v>154</v>
      </c>
      <c r="AW95" s="12" t="s">
        <v>44</v>
      </c>
      <c r="AX95" s="12" t="s">
        <v>82</v>
      </c>
      <c r="AY95" s="256" t="s">
        <v>147</v>
      </c>
    </row>
    <row r="96" s="11" customFormat="1">
      <c r="B96" s="234"/>
      <c r="C96" s="235"/>
      <c r="D96" s="236" t="s">
        <v>156</v>
      </c>
      <c r="E96" s="237" t="s">
        <v>80</v>
      </c>
      <c r="F96" s="238" t="s">
        <v>171</v>
      </c>
      <c r="G96" s="235"/>
      <c r="H96" s="239">
        <v>363.92599999999999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156</v>
      </c>
      <c r="AU96" s="245" t="s">
        <v>92</v>
      </c>
      <c r="AV96" s="11" t="s">
        <v>92</v>
      </c>
      <c r="AW96" s="11" t="s">
        <v>44</v>
      </c>
      <c r="AX96" s="11" t="s">
        <v>90</v>
      </c>
      <c r="AY96" s="245" t="s">
        <v>147</v>
      </c>
    </row>
    <row r="97" s="1" customFormat="1" ht="38.25" customHeight="1">
      <c r="B97" s="47"/>
      <c r="C97" s="222" t="s">
        <v>154</v>
      </c>
      <c r="D97" s="222" t="s">
        <v>149</v>
      </c>
      <c r="E97" s="223" t="s">
        <v>172</v>
      </c>
      <c r="F97" s="224" t="s">
        <v>173</v>
      </c>
      <c r="G97" s="225" t="s">
        <v>166</v>
      </c>
      <c r="H97" s="226">
        <v>181.96299999999999</v>
      </c>
      <c r="I97" s="227"/>
      <c r="J97" s="228">
        <f>ROUND(I97*H97,2)</f>
        <v>0</v>
      </c>
      <c r="K97" s="224" t="s">
        <v>153</v>
      </c>
      <c r="L97" s="73"/>
      <c r="M97" s="229" t="s">
        <v>80</v>
      </c>
      <c r="N97" s="230" t="s">
        <v>52</v>
      </c>
      <c r="O97" s="48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AR97" s="24" t="s">
        <v>154</v>
      </c>
      <c r="AT97" s="24" t="s">
        <v>149</v>
      </c>
      <c r="AU97" s="24" t="s">
        <v>92</v>
      </c>
      <c r="AY97" s="24" t="s">
        <v>147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90</v>
      </c>
      <c r="BK97" s="233">
        <f>ROUND(I97*H97,2)</f>
        <v>0</v>
      </c>
      <c r="BL97" s="24" t="s">
        <v>154</v>
      </c>
      <c r="BM97" s="24" t="s">
        <v>174</v>
      </c>
    </row>
    <row r="98" s="1" customFormat="1">
      <c r="B98" s="47"/>
      <c r="C98" s="75"/>
      <c r="D98" s="236" t="s">
        <v>168</v>
      </c>
      <c r="E98" s="75"/>
      <c r="F98" s="257" t="s">
        <v>169</v>
      </c>
      <c r="G98" s="75"/>
      <c r="H98" s="75"/>
      <c r="I98" s="192"/>
      <c r="J98" s="75"/>
      <c r="K98" s="75"/>
      <c r="L98" s="73"/>
      <c r="M98" s="258"/>
      <c r="N98" s="48"/>
      <c r="O98" s="48"/>
      <c r="P98" s="48"/>
      <c r="Q98" s="48"/>
      <c r="R98" s="48"/>
      <c r="S98" s="48"/>
      <c r="T98" s="96"/>
      <c r="AT98" s="24" t="s">
        <v>168</v>
      </c>
      <c r="AU98" s="24" t="s">
        <v>92</v>
      </c>
    </row>
    <row r="99" s="11" customFormat="1">
      <c r="B99" s="234"/>
      <c r="C99" s="235"/>
      <c r="D99" s="236" t="s">
        <v>156</v>
      </c>
      <c r="E99" s="237" t="s">
        <v>80</v>
      </c>
      <c r="F99" s="238" t="s">
        <v>175</v>
      </c>
      <c r="G99" s="235"/>
      <c r="H99" s="239">
        <v>181.96299999999999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156</v>
      </c>
      <c r="AU99" s="245" t="s">
        <v>92</v>
      </c>
      <c r="AV99" s="11" t="s">
        <v>92</v>
      </c>
      <c r="AW99" s="11" t="s">
        <v>44</v>
      </c>
      <c r="AX99" s="11" t="s">
        <v>82</v>
      </c>
      <c r="AY99" s="245" t="s">
        <v>147</v>
      </c>
    </row>
    <row r="100" s="12" customFormat="1">
      <c r="B100" s="246"/>
      <c r="C100" s="247"/>
      <c r="D100" s="236" t="s">
        <v>156</v>
      </c>
      <c r="E100" s="248" t="s">
        <v>80</v>
      </c>
      <c r="F100" s="249" t="s">
        <v>158</v>
      </c>
      <c r="G100" s="247"/>
      <c r="H100" s="250">
        <v>181.96299999999999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AT100" s="256" t="s">
        <v>156</v>
      </c>
      <c r="AU100" s="256" t="s">
        <v>92</v>
      </c>
      <c r="AV100" s="12" t="s">
        <v>154</v>
      </c>
      <c r="AW100" s="12" t="s">
        <v>44</v>
      </c>
      <c r="AX100" s="12" t="s">
        <v>90</v>
      </c>
      <c r="AY100" s="256" t="s">
        <v>147</v>
      </c>
    </row>
    <row r="101" s="1" customFormat="1" ht="38.25" customHeight="1">
      <c r="B101" s="47"/>
      <c r="C101" s="222" t="s">
        <v>176</v>
      </c>
      <c r="D101" s="222" t="s">
        <v>149</v>
      </c>
      <c r="E101" s="223" t="s">
        <v>177</v>
      </c>
      <c r="F101" s="224" t="s">
        <v>178</v>
      </c>
      <c r="G101" s="225" t="s">
        <v>166</v>
      </c>
      <c r="H101" s="226">
        <v>849.15999999999997</v>
      </c>
      <c r="I101" s="227"/>
      <c r="J101" s="228">
        <f>ROUND(I101*H101,2)</f>
        <v>0</v>
      </c>
      <c r="K101" s="224" t="s">
        <v>153</v>
      </c>
      <c r="L101" s="73"/>
      <c r="M101" s="229" t="s">
        <v>80</v>
      </c>
      <c r="N101" s="230" t="s">
        <v>52</v>
      </c>
      <c r="O101" s="48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154</v>
      </c>
      <c r="AT101" s="24" t="s">
        <v>149</v>
      </c>
      <c r="AU101" s="24" t="s">
        <v>92</v>
      </c>
      <c r="AY101" s="24" t="s">
        <v>147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90</v>
      </c>
      <c r="BK101" s="233">
        <f>ROUND(I101*H101,2)</f>
        <v>0</v>
      </c>
      <c r="BL101" s="24" t="s">
        <v>154</v>
      </c>
      <c r="BM101" s="24" t="s">
        <v>179</v>
      </c>
    </row>
    <row r="102" s="11" customFormat="1">
      <c r="B102" s="234"/>
      <c r="C102" s="235"/>
      <c r="D102" s="236" t="s">
        <v>156</v>
      </c>
      <c r="E102" s="237" t="s">
        <v>80</v>
      </c>
      <c r="F102" s="238" t="s">
        <v>180</v>
      </c>
      <c r="G102" s="235"/>
      <c r="H102" s="239">
        <v>1698.319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156</v>
      </c>
      <c r="AU102" s="245" t="s">
        <v>92</v>
      </c>
      <c r="AV102" s="11" t="s">
        <v>92</v>
      </c>
      <c r="AW102" s="11" t="s">
        <v>44</v>
      </c>
      <c r="AX102" s="11" t="s">
        <v>82</v>
      </c>
      <c r="AY102" s="245" t="s">
        <v>147</v>
      </c>
    </row>
    <row r="103" s="12" customFormat="1">
      <c r="B103" s="246"/>
      <c r="C103" s="247"/>
      <c r="D103" s="236" t="s">
        <v>156</v>
      </c>
      <c r="E103" s="248" t="s">
        <v>80</v>
      </c>
      <c r="F103" s="249" t="s">
        <v>158</v>
      </c>
      <c r="G103" s="247"/>
      <c r="H103" s="250">
        <v>1698.319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156</v>
      </c>
      <c r="AU103" s="256" t="s">
        <v>92</v>
      </c>
      <c r="AV103" s="12" t="s">
        <v>154</v>
      </c>
      <c r="AW103" s="12" t="s">
        <v>44</v>
      </c>
      <c r="AX103" s="12" t="s">
        <v>82</v>
      </c>
      <c r="AY103" s="256" t="s">
        <v>147</v>
      </c>
    </row>
    <row r="104" s="11" customFormat="1">
      <c r="B104" s="234"/>
      <c r="C104" s="235"/>
      <c r="D104" s="236" t="s">
        <v>156</v>
      </c>
      <c r="E104" s="237" t="s">
        <v>80</v>
      </c>
      <c r="F104" s="238" t="s">
        <v>181</v>
      </c>
      <c r="G104" s="235"/>
      <c r="H104" s="239">
        <v>849.15999999999997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156</v>
      </c>
      <c r="AU104" s="245" t="s">
        <v>92</v>
      </c>
      <c r="AV104" s="11" t="s">
        <v>92</v>
      </c>
      <c r="AW104" s="11" t="s">
        <v>44</v>
      </c>
      <c r="AX104" s="11" t="s">
        <v>90</v>
      </c>
      <c r="AY104" s="245" t="s">
        <v>147</v>
      </c>
    </row>
    <row r="105" s="1" customFormat="1" ht="38.25" customHeight="1">
      <c r="B105" s="47"/>
      <c r="C105" s="222" t="s">
        <v>182</v>
      </c>
      <c r="D105" s="222" t="s">
        <v>149</v>
      </c>
      <c r="E105" s="223" t="s">
        <v>183</v>
      </c>
      <c r="F105" s="224" t="s">
        <v>184</v>
      </c>
      <c r="G105" s="225" t="s">
        <v>166</v>
      </c>
      <c r="H105" s="226">
        <v>424.57999999999998</v>
      </c>
      <c r="I105" s="227"/>
      <c r="J105" s="228">
        <f>ROUND(I105*H105,2)</f>
        <v>0</v>
      </c>
      <c r="K105" s="224" t="s">
        <v>153</v>
      </c>
      <c r="L105" s="73"/>
      <c r="M105" s="229" t="s">
        <v>80</v>
      </c>
      <c r="N105" s="230" t="s">
        <v>52</v>
      </c>
      <c r="O105" s="48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4" t="s">
        <v>154</v>
      </c>
      <c r="AT105" s="24" t="s">
        <v>149</v>
      </c>
      <c r="AU105" s="24" t="s">
        <v>92</v>
      </c>
      <c r="AY105" s="24" t="s">
        <v>147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90</v>
      </c>
      <c r="BK105" s="233">
        <f>ROUND(I105*H105,2)</f>
        <v>0</v>
      </c>
      <c r="BL105" s="24" t="s">
        <v>154</v>
      </c>
      <c r="BM105" s="24" t="s">
        <v>185</v>
      </c>
    </row>
    <row r="106" s="11" customFormat="1">
      <c r="B106" s="234"/>
      <c r="C106" s="235"/>
      <c r="D106" s="236" t="s">
        <v>156</v>
      </c>
      <c r="E106" s="237" t="s">
        <v>80</v>
      </c>
      <c r="F106" s="238" t="s">
        <v>186</v>
      </c>
      <c r="G106" s="235"/>
      <c r="H106" s="239">
        <v>424.57999999999998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156</v>
      </c>
      <c r="AU106" s="245" t="s">
        <v>92</v>
      </c>
      <c r="AV106" s="11" t="s">
        <v>92</v>
      </c>
      <c r="AW106" s="11" t="s">
        <v>44</v>
      </c>
      <c r="AX106" s="11" t="s">
        <v>82</v>
      </c>
      <c r="AY106" s="245" t="s">
        <v>147</v>
      </c>
    </row>
    <row r="107" s="12" customFormat="1">
      <c r="B107" s="246"/>
      <c r="C107" s="247"/>
      <c r="D107" s="236" t="s">
        <v>156</v>
      </c>
      <c r="E107" s="248" t="s">
        <v>80</v>
      </c>
      <c r="F107" s="249" t="s">
        <v>158</v>
      </c>
      <c r="G107" s="247"/>
      <c r="H107" s="250">
        <v>424.57999999999998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AT107" s="256" t="s">
        <v>156</v>
      </c>
      <c r="AU107" s="256" t="s">
        <v>92</v>
      </c>
      <c r="AV107" s="12" t="s">
        <v>154</v>
      </c>
      <c r="AW107" s="12" t="s">
        <v>44</v>
      </c>
      <c r="AX107" s="12" t="s">
        <v>90</v>
      </c>
      <c r="AY107" s="256" t="s">
        <v>147</v>
      </c>
    </row>
    <row r="108" s="1" customFormat="1" ht="38.25" customHeight="1">
      <c r="B108" s="47"/>
      <c r="C108" s="222" t="s">
        <v>187</v>
      </c>
      <c r="D108" s="222" t="s">
        <v>149</v>
      </c>
      <c r="E108" s="223" t="s">
        <v>188</v>
      </c>
      <c r="F108" s="224" t="s">
        <v>189</v>
      </c>
      <c r="G108" s="225" t="s">
        <v>166</v>
      </c>
      <c r="H108" s="226">
        <v>363.92599999999999</v>
      </c>
      <c r="I108" s="227"/>
      <c r="J108" s="228">
        <f>ROUND(I108*H108,2)</f>
        <v>0</v>
      </c>
      <c r="K108" s="224" t="s">
        <v>153</v>
      </c>
      <c r="L108" s="73"/>
      <c r="M108" s="229" t="s">
        <v>80</v>
      </c>
      <c r="N108" s="230" t="s">
        <v>52</v>
      </c>
      <c r="O108" s="48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AR108" s="24" t="s">
        <v>154</v>
      </c>
      <c r="AT108" s="24" t="s">
        <v>149</v>
      </c>
      <c r="AU108" s="24" t="s">
        <v>92</v>
      </c>
      <c r="AY108" s="24" t="s">
        <v>147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4" t="s">
        <v>90</v>
      </c>
      <c r="BK108" s="233">
        <f>ROUND(I108*H108,2)</f>
        <v>0</v>
      </c>
      <c r="BL108" s="24" t="s">
        <v>154</v>
      </c>
      <c r="BM108" s="24" t="s">
        <v>190</v>
      </c>
    </row>
    <row r="109" s="1" customFormat="1">
      <c r="B109" s="47"/>
      <c r="C109" s="75"/>
      <c r="D109" s="236" t="s">
        <v>168</v>
      </c>
      <c r="E109" s="75"/>
      <c r="F109" s="257" t="s">
        <v>169</v>
      </c>
      <c r="G109" s="75"/>
      <c r="H109" s="75"/>
      <c r="I109" s="192"/>
      <c r="J109" s="75"/>
      <c r="K109" s="75"/>
      <c r="L109" s="73"/>
      <c r="M109" s="258"/>
      <c r="N109" s="48"/>
      <c r="O109" s="48"/>
      <c r="P109" s="48"/>
      <c r="Q109" s="48"/>
      <c r="R109" s="48"/>
      <c r="S109" s="48"/>
      <c r="T109" s="96"/>
      <c r="AT109" s="24" t="s">
        <v>168</v>
      </c>
      <c r="AU109" s="24" t="s">
        <v>92</v>
      </c>
    </row>
    <row r="110" s="11" customFormat="1">
      <c r="B110" s="234"/>
      <c r="C110" s="235"/>
      <c r="D110" s="236" t="s">
        <v>156</v>
      </c>
      <c r="E110" s="237" t="s">
        <v>80</v>
      </c>
      <c r="F110" s="238" t="s">
        <v>170</v>
      </c>
      <c r="G110" s="235"/>
      <c r="H110" s="239">
        <v>727.851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156</v>
      </c>
      <c r="AU110" s="245" t="s">
        <v>92</v>
      </c>
      <c r="AV110" s="11" t="s">
        <v>92</v>
      </c>
      <c r="AW110" s="11" t="s">
        <v>44</v>
      </c>
      <c r="AX110" s="11" t="s">
        <v>82</v>
      </c>
      <c r="AY110" s="245" t="s">
        <v>147</v>
      </c>
    </row>
    <row r="111" s="12" customFormat="1">
      <c r="B111" s="246"/>
      <c r="C111" s="247"/>
      <c r="D111" s="236" t="s">
        <v>156</v>
      </c>
      <c r="E111" s="248" t="s">
        <v>80</v>
      </c>
      <c r="F111" s="249" t="s">
        <v>158</v>
      </c>
      <c r="G111" s="247"/>
      <c r="H111" s="250">
        <v>727.851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AT111" s="256" t="s">
        <v>156</v>
      </c>
      <c r="AU111" s="256" t="s">
        <v>92</v>
      </c>
      <c r="AV111" s="12" t="s">
        <v>154</v>
      </c>
      <c r="AW111" s="12" t="s">
        <v>44</v>
      </c>
      <c r="AX111" s="12" t="s">
        <v>82</v>
      </c>
      <c r="AY111" s="256" t="s">
        <v>147</v>
      </c>
    </row>
    <row r="112" s="11" customFormat="1">
      <c r="B112" s="234"/>
      <c r="C112" s="235"/>
      <c r="D112" s="236" t="s">
        <v>156</v>
      </c>
      <c r="E112" s="237" t="s">
        <v>80</v>
      </c>
      <c r="F112" s="238" t="s">
        <v>171</v>
      </c>
      <c r="G112" s="235"/>
      <c r="H112" s="239">
        <v>363.92599999999999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156</v>
      </c>
      <c r="AU112" s="245" t="s">
        <v>92</v>
      </c>
      <c r="AV112" s="11" t="s">
        <v>92</v>
      </c>
      <c r="AW112" s="11" t="s">
        <v>44</v>
      </c>
      <c r="AX112" s="11" t="s">
        <v>90</v>
      </c>
      <c r="AY112" s="245" t="s">
        <v>147</v>
      </c>
    </row>
    <row r="113" s="1" customFormat="1" ht="38.25" customHeight="1">
      <c r="B113" s="47"/>
      <c r="C113" s="222" t="s">
        <v>191</v>
      </c>
      <c r="D113" s="222" t="s">
        <v>149</v>
      </c>
      <c r="E113" s="223" t="s">
        <v>192</v>
      </c>
      <c r="F113" s="224" t="s">
        <v>193</v>
      </c>
      <c r="G113" s="225" t="s">
        <v>166</v>
      </c>
      <c r="H113" s="226">
        <v>181.96299999999999</v>
      </c>
      <c r="I113" s="227"/>
      <c r="J113" s="228">
        <f>ROUND(I113*H113,2)</f>
        <v>0</v>
      </c>
      <c r="K113" s="224" t="s">
        <v>153</v>
      </c>
      <c r="L113" s="73"/>
      <c r="M113" s="229" t="s">
        <v>80</v>
      </c>
      <c r="N113" s="230" t="s">
        <v>52</v>
      </c>
      <c r="O113" s="48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AR113" s="24" t="s">
        <v>154</v>
      </c>
      <c r="AT113" s="24" t="s">
        <v>149</v>
      </c>
      <c r="AU113" s="24" t="s">
        <v>92</v>
      </c>
      <c r="AY113" s="24" t="s">
        <v>147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90</v>
      </c>
      <c r="BK113" s="233">
        <f>ROUND(I113*H113,2)</f>
        <v>0</v>
      </c>
      <c r="BL113" s="24" t="s">
        <v>154</v>
      </c>
      <c r="BM113" s="24" t="s">
        <v>194</v>
      </c>
    </row>
    <row r="114" s="1" customFormat="1">
      <c r="B114" s="47"/>
      <c r="C114" s="75"/>
      <c r="D114" s="236" t="s">
        <v>168</v>
      </c>
      <c r="E114" s="75"/>
      <c r="F114" s="257" t="s">
        <v>169</v>
      </c>
      <c r="G114" s="75"/>
      <c r="H114" s="75"/>
      <c r="I114" s="192"/>
      <c r="J114" s="75"/>
      <c r="K114" s="75"/>
      <c r="L114" s="73"/>
      <c r="M114" s="258"/>
      <c r="N114" s="48"/>
      <c r="O114" s="48"/>
      <c r="P114" s="48"/>
      <c r="Q114" s="48"/>
      <c r="R114" s="48"/>
      <c r="S114" s="48"/>
      <c r="T114" s="96"/>
      <c r="AT114" s="24" t="s">
        <v>168</v>
      </c>
      <c r="AU114" s="24" t="s">
        <v>92</v>
      </c>
    </row>
    <row r="115" s="11" customFormat="1">
      <c r="B115" s="234"/>
      <c r="C115" s="235"/>
      <c r="D115" s="236" t="s">
        <v>156</v>
      </c>
      <c r="E115" s="237" t="s">
        <v>80</v>
      </c>
      <c r="F115" s="238" t="s">
        <v>175</v>
      </c>
      <c r="G115" s="235"/>
      <c r="H115" s="239">
        <v>181.96299999999999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156</v>
      </c>
      <c r="AU115" s="245" t="s">
        <v>92</v>
      </c>
      <c r="AV115" s="11" t="s">
        <v>92</v>
      </c>
      <c r="AW115" s="11" t="s">
        <v>44</v>
      </c>
      <c r="AX115" s="11" t="s">
        <v>82</v>
      </c>
      <c r="AY115" s="245" t="s">
        <v>147</v>
      </c>
    </row>
    <row r="116" s="12" customFormat="1">
      <c r="B116" s="246"/>
      <c r="C116" s="247"/>
      <c r="D116" s="236" t="s">
        <v>156</v>
      </c>
      <c r="E116" s="248" t="s">
        <v>80</v>
      </c>
      <c r="F116" s="249" t="s">
        <v>158</v>
      </c>
      <c r="G116" s="247"/>
      <c r="H116" s="250">
        <v>181.96299999999999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AT116" s="256" t="s">
        <v>156</v>
      </c>
      <c r="AU116" s="256" t="s">
        <v>92</v>
      </c>
      <c r="AV116" s="12" t="s">
        <v>154</v>
      </c>
      <c r="AW116" s="12" t="s">
        <v>44</v>
      </c>
      <c r="AX116" s="12" t="s">
        <v>90</v>
      </c>
      <c r="AY116" s="256" t="s">
        <v>147</v>
      </c>
    </row>
    <row r="117" s="1" customFormat="1" ht="38.25" customHeight="1">
      <c r="B117" s="47"/>
      <c r="C117" s="222" t="s">
        <v>195</v>
      </c>
      <c r="D117" s="222" t="s">
        <v>149</v>
      </c>
      <c r="E117" s="223" t="s">
        <v>196</v>
      </c>
      <c r="F117" s="224" t="s">
        <v>197</v>
      </c>
      <c r="G117" s="225" t="s">
        <v>166</v>
      </c>
      <c r="H117" s="226">
        <v>849.15999999999997</v>
      </c>
      <c r="I117" s="227"/>
      <c r="J117" s="228">
        <f>ROUND(I117*H117,2)</f>
        <v>0</v>
      </c>
      <c r="K117" s="224" t="s">
        <v>153</v>
      </c>
      <c r="L117" s="73"/>
      <c r="M117" s="229" t="s">
        <v>80</v>
      </c>
      <c r="N117" s="230" t="s">
        <v>52</v>
      </c>
      <c r="O117" s="48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4" t="s">
        <v>154</v>
      </c>
      <c r="AT117" s="24" t="s">
        <v>149</v>
      </c>
      <c r="AU117" s="24" t="s">
        <v>92</v>
      </c>
      <c r="AY117" s="24" t="s">
        <v>147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90</v>
      </c>
      <c r="BK117" s="233">
        <f>ROUND(I117*H117,2)</f>
        <v>0</v>
      </c>
      <c r="BL117" s="24" t="s">
        <v>154</v>
      </c>
      <c r="BM117" s="24" t="s">
        <v>198</v>
      </c>
    </row>
    <row r="118" s="11" customFormat="1">
      <c r="B118" s="234"/>
      <c r="C118" s="235"/>
      <c r="D118" s="236" t="s">
        <v>156</v>
      </c>
      <c r="E118" s="237" t="s">
        <v>80</v>
      </c>
      <c r="F118" s="238" t="s">
        <v>180</v>
      </c>
      <c r="G118" s="235"/>
      <c r="H118" s="239">
        <v>1698.319</v>
      </c>
      <c r="I118" s="240"/>
      <c r="J118" s="235"/>
      <c r="K118" s="235"/>
      <c r="L118" s="241"/>
      <c r="M118" s="242"/>
      <c r="N118" s="243"/>
      <c r="O118" s="243"/>
      <c r="P118" s="243"/>
      <c r="Q118" s="243"/>
      <c r="R118" s="243"/>
      <c r="S118" s="243"/>
      <c r="T118" s="244"/>
      <c r="AT118" s="245" t="s">
        <v>156</v>
      </c>
      <c r="AU118" s="245" t="s">
        <v>92</v>
      </c>
      <c r="AV118" s="11" t="s">
        <v>92</v>
      </c>
      <c r="AW118" s="11" t="s">
        <v>44</v>
      </c>
      <c r="AX118" s="11" t="s">
        <v>82</v>
      </c>
      <c r="AY118" s="245" t="s">
        <v>147</v>
      </c>
    </row>
    <row r="119" s="12" customFormat="1">
      <c r="B119" s="246"/>
      <c r="C119" s="247"/>
      <c r="D119" s="236" t="s">
        <v>156</v>
      </c>
      <c r="E119" s="248" t="s">
        <v>80</v>
      </c>
      <c r="F119" s="249" t="s">
        <v>158</v>
      </c>
      <c r="G119" s="247"/>
      <c r="H119" s="250">
        <v>1698.319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156</v>
      </c>
      <c r="AU119" s="256" t="s">
        <v>92</v>
      </c>
      <c r="AV119" s="12" t="s">
        <v>154</v>
      </c>
      <c r="AW119" s="12" t="s">
        <v>44</v>
      </c>
      <c r="AX119" s="12" t="s">
        <v>82</v>
      </c>
      <c r="AY119" s="256" t="s">
        <v>147</v>
      </c>
    </row>
    <row r="120" s="11" customFormat="1">
      <c r="B120" s="234"/>
      <c r="C120" s="235"/>
      <c r="D120" s="236" t="s">
        <v>156</v>
      </c>
      <c r="E120" s="237" t="s">
        <v>80</v>
      </c>
      <c r="F120" s="238" t="s">
        <v>181</v>
      </c>
      <c r="G120" s="235"/>
      <c r="H120" s="239">
        <v>849.15999999999997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156</v>
      </c>
      <c r="AU120" s="245" t="s">
        <v>92</v>
      </c>
      <c r="AV120" s="11" t="s">
        <v>92</v>
      </c>
      <c r="AW120" s="11" t="s">
        <v>44</v>
      </c>
      <c r="AX120" s="11" t="s">
        <v>90</v>
      </c>
      <c r="AY120" s="245" t="s">
        <v>147</v>
      </c>
    </row>
    <row r="121" s="1" customFormat="1" ht="38.25" customHeight="1">
      <c r="B121" s="47"/>
      <c r="C121" s="222" t="s">
        <v>199</v>
      </c>
      <c r="D121" s="222" t="s">
        <v>149</v>
      </c>
      <c r="E121" s="223" t="s">
        <v>200</v>
      </c>
      <c r="F121" s="224" t="s">
        <v>201</v>
      </c>
      <c r="G121" s="225" t="s">
        <v>166</v>
      </c>
      <c r="H121" s="226">
        <v>424.57999999999998</v>
      </c>
      <c r="I121" s="227"/>
      <c r="J121" s="228">
        <f>ROUND(I121*H121,2)</f>
        <v>0</v>
      </c>
      <c r="K121" s="224" t="s">
        <v>153</v>
      </c>
      <c r="L121" s="73"/>
      <c r="M121" s="229" t="s">
        <v>80</v>
      </c>
      <c r="N121" s="230" t="s">
        <v>52</v>
      </c>
      <c r="O121" s="48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4" t="s">
        <v>154</v>
      </c>
      <c r="AT121" s="24" t="s">
        <v>149</v>
      </c>
      <c r="AU121" s="24" t="s">
        <v>92</v>
      </c>
      <c r="AY121" s="24" t="s">
        <v>147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4" t="s">
        <v>90</v>
      </c>
      <c r="BK121" s="233">
        <f>ROUND(I121*H121,2)</f>
        <v>0</v>
      </c>
      <c r="BL121" s="24" t="s">
        <v>154</v>
      </c>
      <c r="BM121" s="24" t="s">
        <v>202</v>
      </c>
    </row>
    <row r="122" s="11" customFormat="1">
      <c r="B122" s="234"/>
      <c r="C122" s="235"/>
      <c r="D122" s="236" t="s">
        <v>156</v>
      </c>
      <c r="E122" s="237" t="s">
        <v>80</v>
      </c>
      <c r="F122" s="238" t="s">
        <v>186</v>
      </c>
      <c r="G122" s="235"/>
      <c r="H122" s="239">
        <v>424.57999999999998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156</v>
      </c>
      <c r="AU122" s="245" t="s">
        <v>92</v>
      </c>
      <c r="AV122" s="11" t="s">
        <v>92</v>
      </c>
      <c r="AW122" s="11" t="s">
        <v>44</v>
      </c>
      <c r="AX122" s="11" t="s">
        <v>82</v>
      </c>
      <c r="AY122" s="245" t="s">
        <v>147</v>
      </c>
    </row>
    <row r="123" s="12" customFormat="1">
      <c r="B123" s="246"/>
      <c r="C123" s="247"/>
      <c r="D123" s="236" t="s">
        <v>156</v>
      </c>
      <c r="E123" s="248" t="s">
        <v>80</v>
      </c>
      <c r="F123" s="249" t="s">
        <v>158</v>
      </c>
      <c r="G123" s="247"/>
      <c r="H123" s="250">
        <v>424.57999999999998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156</v>
      </c>
      <c r="AU123" s="256" t="s">
        <v>92</v>
      </c>
      <c r="AV123" s="12" t="s">
        <v>154</v>
      </c>
      <c r="AW123" s="12" t="s">
        <v>44</v>
      </c>
      <c r="AX123" s="12" t="s">
        <v>90</v>
      </c>
      <c r="AY123" s="256" t="s">
        <v>147</v>
      </c>
    </row>
    <row r="124" s="1" customFormat="1" ht="25.5" customHeight="1">
      <c r="B124" s="47"/>
      <c r="C124" s="222" t="s">
        <v>203</v>
      </c>
      <c r="D124" s="222" t="s">
        <v>149</v>
      </c>
      <c r="E124" s="223" t="s">
        <v>204</v>
      </c>
      <c r="F124" s="224" t="s">
        <v>205</v>
      </c>
      <c r="G124" s="225" t="s">
        <v>206</v>
      </c>
      <c r="H124" s="226">
        <v>4569.8800000000001</v>
      </c>
      <c r="I124" s="227"/>
      <c r="J124" s="228">
        <f>ROUND(I124*H124,2)</f>
        <v>0</v>
      </c>
      <c r="K124" s="224" t="s">
        <v>153</v>
      </c>
      <c r="L124" s="73"/>
      <c r="M124" s="229" t="s">
        <v>80</v>
      </c>
      <c r="N124" s="230" t="s">
        <v>52</v>
      </c>
      <c r="O124" s="48"/>
      <c r="P124" s="231">
        <f>O124*H124</f>
        <v>0</v>
      </c>
      <c r="Q124" s="231">
        <v>0.00084000000000000003</v>
      </c>
      <c r="R124" s="231">
        <f>Q124*H124</f>
        <v>3.8386992000000002</v>
      </c>
      <c r="S124" s="231">
        <v>0</v>
      </c>
      <c r="T124" s="232">
        <f>S124*H124</f>
        <v>0</v>
      </c>
      <c r="AR124" s="24" t="s">
        <v>154</v>
      </c>
      <c r="AT124" s="24" t="s">
        <v>149</v>
      </c>
      <c r="AU124" s="24" t="s">
        <v>92</v>
      </c>
      <c r="AY124" s="24" t="s">
        <v>147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4" t="s">
        <v>90</v>
      </c>
      <c r="BK124" s="233">
        <f>ROUND(I124*H124,2)</f>
        <v>0</v>
      </c>
      <c r="BL124" s="24" t="s">
        <v>154</v>
      </c>
      <c r="BM124" s="24" t="s">
        <v>207</v>
      </c>
    </row>
    <row r="125" s="11" customFormat="1">
      <c r="B125" s="234"/>
      <c r="C125" s="235"/>
      <c r="D125" s="236" t="s">
        <v>156</v>
      </c>
      <c r="E125" s="237" t="s">
        <v>80</v>
      </c>
      <c r="F125" s="238" t="s">
        <v>208</v>
      </c>
      <c r="G125" s="235"/>
      <c r="H125" s="239">
        <v>4569.8800000000001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156</v>
      </c>
      <c r="AU125" s="245" t="s">
        <v>92</v>
      </c>
      <c r="AV125" s="11" t="s">
        <v>92</v>
      </c>
      <c r="AW125" s="11" t="s">
        <v>44</v>
      </c>
      <c r="AX125" s="11" t="s">
        <v>82</v>
      </c>
      <c r="AY125" s="245" t="s">
        <v>147</v>
      </c>
    </row>
    <row r="126" s="12" customFormat="1">
      <c r="B126" s="246"/>
      <c r="C126" s="247"/>
      <c r="D126" s="236" t="s">
        <v>156</v>
      </c>
      <c r="E126" s="248" t="s">
        <v>80</v>
      </c>
      <c r="F126" s="249" t="s">
        <v>158</v>
      </c>
      <c r="G126" s="247"/>
      <c r="H126" s="250">
        <v>4569.8800000000001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AT126" s="256" t="s">
        <v>156</v>
      </c>
      <c r="AU126" s="256" t="s">
        <v>92</v>
      </c>
      <c r="AV126" s="12" t="s">
        <v>154</v>
      </c>
      <c r="AW126" s="12" t="s">
        <v>44</v>
      </c>
      <c r="AX126" s="12" t="s">
        <v>90</v>
      </c>
      <c r="AY126" s="256" t="s">
        <v>147</v>
      </c>
    </row>
    <row r="127" s="1" customFormat="1" ht="25.5" customHeight="1">
      <c r="B127" s="47"/>
      <c r="C127" s="222" t="s">
        <v>209</v>
      </c>
      <c r="D127" s="222" t="s">
        <v>149</v>
      </c>
      <c r="E127" s="223" t="s">
        <v>210</v>
      </c>
      <c r="F127" s="224" t="s">
        <v>211</v>
      </c>
      <c r="G127" s="225" t="s">
        <v>206</v>
      </c>
      <c r="H127" s="226">
        <v>1196.2000000000001</v>
      </c>
      <c r="I127" s="227"/>
      <c r="J127" s="228">
        <f>ROUND(I127*H127,2)</f>
        <v>0</v>
      </c>
      <c r="K127" s="224" t="s">
        <v>153</v>
      </c>
      <c r="L127" s="73"/>
      <c r="M127" s="229" t="s">
        <v>80</v>
      </c>
      <c r="N127" s="230" t="s">
        <v>52</v>
      </c>
      <c r="O127" s="48"/>
      <c r="P127" s="231">
        <f>O127*H127</f>
        <v>0</v>
      </c>
      <c r="Q127" s="231">
        <v>0.00084999999999999995</v>
      </c>
      <c r="R127" s="231">
        <f>Q127*H127</f>
        <v>1.01677</v>
      </c>
      <c r="S127" s="231">
        <v>0</v>
      </c>
      <c r="T127" s="232">
        <f>S127*H127</f>
        <v>0</v>
      </c>
      <c r="AR127" s="24" t="s">
        <v>154</v>
      </c>
      <c r="AT127" s="24" t="s">
        <v>149</v>
      </c>
      <c r="AU127" s="24" t="s">
        <v>92</v>
      </c>
      <c r="AY127" s="24" t="s">
        <v>147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4" t="s">
        <v>90</v>
      </c>
      <c r="BK127" s="233">
        <f>ROUND(I127*H127,2)</f>
        <v>0</v>
      </c>
      <c r="BL127" s="24" t="s">
        <v>154</v>
      </c>
      <c r="BM127" s="24" t="s">
        <v>212</v>
      </c>
    </row>
    <row r="128" s="11" customFormat="1">
      <c r="B128" s="234"/>
      <c r="C128" s="235"/>
      <c r="D128" s="236" t="s">
        <v>156</v>
      </c>
      <c r="E128" s="237" t="s">
        <v>80</v>
      </c>
      <c r="F128" s="238" t="s">
        <v>213</v>
      </c>
      <c r="G128" s="235"/>
      <c r="H128" s="239">
        <v>1196.2000000000001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156</v>
      </c>
      <c r="AU128" s="245" t="s">
        <v>92</v>
      </c>
      <c r="AV128" s="11" t="s">
        <v>92</v>
      </c>
      <c r="AW128" s="11" t="s">
        <v>44</v>
      </c>
      <c r="AX128" s="11" t="s">
        <v>82</v>
      </c>
      <c r="AY128" s="245" t="s">
        <v>147</v>
      </c>
    </row>
    <row r="129" s="12" customFormat="1">
      <c r="B129" s="246"/>
      <c r="C129" s="247"/>
      <c r="D129" s="236" t="s">
        <v>156</v>
      </c>
      <c r="E129" s="248" t="s">
        <v>80</v>
      </c>
      <c r="F129" s="249" t="s">
        <v>158</v>
      </c>
      <c r="G129" s="247"/>
      <c r="H129" s="250">
        <v>1196.2000000000001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156</v>
      </c>
      <c r="AU129" s="256" t="s">
        <v>92</v>
      </c>
      <c r="AV129" s="12" t="s">
        <v>154</v>
      </c>
      <c r="AW129" s="12" t="s">
        <v>44</v>
      </c>
      <c r="AX129" s="12" t="s">
        <v>90</v>
      </c>
      <c r="AY129" s="256" t="s">
        <v>147</v>
      </c>
    </row>
    <row r="130" s="1" customFormat="1" ht="25.5" customHeight="1">
      <c r="B130" s="47"/>
      <c r="C130" s="222" t="s">
        <v>214</v>
      </c>
      <c r="D130" s="222" t="s">
        <v>149</v>
      </c>
      <c r="E130" s="223" t="s">
        <v>215</v>
      </c>
      <c r="F130" s="224" t="s">
        <v>216</v>
      </c>
      <c r="G130" s="225" t="s">
        <v>206</v>
      </c>
      <c r="H130" s="226">
        <v>4569.8800000000001</v>
      </c>
      <c r="I130" s="227"/>
      <c r="J130" s="228">
        <f>ROUND(I130*H130,2)</f>
        <v>0</v>
      </c>
      <c r="K130" s="224" t="s">
        <v>153</v>
      </c>
      <c r="L130" s="73"/>
      <c r="M130" s="229" t="s">
        <v>80</v>
      </c>
      <c r="N130" s="230" t="s">
        <v>52</v>
      </c>
      <c r="O130" s="48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4" t="s">
        <v>154</v>
      </c>
      <c r="AT130" s="24" t="s">
        <v>149</v>
      </c>
      <c r="AU130" s="24" t="s">
        <v>92</v>
      </c>
      <c r="AY130" s="24" t="s">
        <v>147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24" t="s">
        <v>90</v>
      </c>
      <c r="BK130" s="233">
        <f>ROUND(I130*H130,2)</f>
        <v>0</v>
      </c>
      <c r="BL130" s="24" t="s">
        <v>154</v>
      </c>
      <c r="BM130" s="24" t="s">
        <v>217</v>
      </c>
    </row>
    <row r="131" s="11" customFormat="1">
      <c r="B131" s="234"/>
      <c r="C131" s="235"/>
      <c r="D131" s="236" t="s">
        <v>156</v>
      </c>
      <c r="E131" s="237" t="s">
        <v>80</v>
      </c>
      <c r="F131" s="238" t="s">
        <v>208</v>
      </c>
      <c r="G131" s="235"/>
      <c r="H131" s="239">
        <v>4569.8800000000001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156</v>
      </c>
      <c r="AU131" s="245" t="s">
        <v>92</v>
      </c>
      <c r="AV131" s="11" t="s">
        <v>92</v>
      </c>
      <c r="AW131" s="11" t="s">
        <v>44</v>
      </c>
      <c r="AX131" s="11" t="s">
        <v>82</v>
      </c>
      <c r="AY131" s="245" t="s">
        <v>147</v>
      </c>
    </row>
    <row r="132" s="12" customFormat="1">
      <c r="B132" s="246"/>
      <c r="C132" s="247"/>
      <c r="D132" s="236" t="s">
        <v>156</v>
      </c>
      <c r="E132" s="248" t="s">
        <v>80</v>
      </c>
      <c r="F132" s="249" t="s">
        <v>158</v>
      </c>
      <c r="G132" s="247"/>
      <c r="H132" s="250">
        <v>4569.8800000000001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156</v>
      </c>
      <c r="AU132" s="256" t="s">
        <v>92</v>
      </c>
      <c r="AV132" s="12" t="s">
        <v>154</v>
      </c>
      <c r="AW132" s="12" t="s">
        <v>44</v>
      </c>
      <c r="AX132" s="12" t="s">
        <v>90</v>
      </c>
      <c r="AY132" s="256" t="s">
        <v>147</v>
      </c>
    </row>
    <row r="133" s="1" customFormat="1" ht="38.25" customHeight="1">
      <c r="B133" s="47"/>
      <c r="C133" s="222" t="s">
        <v>218</v>
      </c>
      <c r="D133" s="222" t="s">
        <v>149</v>
      </c>
      <c r="E133" s="223" t="s">
        <v>219</v>
      </c>
      <c r="F133" s="224" t="s">
        <v>220</v>
      </c>
      <c r="G133" s="225" t="s">
        <v>206</v>
      </c>
      <c r="H133" s="226">
        <v>1196.2000000000001</v>
      </c>
      <c r="I133" s="227"/>
      <c r="J133" s="228">
        <f>ROUND(I133*H133,2)</f>
        <v>0</v>
      </c>
      <c r="K133" s="224" t="s">
        <v>153</v>
      </c>
      <c r="L133" s="73"/>
      <c r="M133" s="229" t="s">
        <v>80</v>
      </c>
      <c r="N133" s="230" t="s">
        <v>52</v>
      </c>
      <c r="O133" s="48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4" t="s">
        <v>154</v>
      </c>
      <c r="AT133" s="24" t="s">
        <v>149</v>
      </c>
      <c r="AU133" s="24" t="s">
        <v>92</v>
      </c>
      <c r="AY133" s="24" t="s">
        <v>147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4" t="s">
        <v>90</v>
      </c>
      <c r="BK133" s="233">
        <f>ROUND(I133*H133,2)</f>
        <v>0</v>
      </c>
      <c r="BL133" s="24" t="s">
        <v>154</v>
      </c>
      <c r="BM133" s="24" t="s">
        <v>221</v>
      </c>
    </row>
    <row r="134" s="11" customFormat="1">
      <c r="B134" s="234"/>
      <c r="C134" s="235"/>
      <c r="D134" s="236" t="s">
        <v>156</v>
      </c>
      <c r="E134" s="237" t="s">
        <v>80</v>
      </c>
      <c r="F134" s="238" t="s">
        <v>213</v>
      </c>
      <c r="G134" s="235"/>
      <c r="H134" s="239">
        <v>1196.2000000000001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156</v>
      </c>
      <c r="AU134" s="245" t="s">
        <v>92</v>
      </c>
      <c r="AV134" s="11" t="s">
        <v>92</v>
      </c>
      <c r="AW134" s="11" t="s">
        <v>44</v>
      </c>
      <c r="AX134" s="11" t="s">
        <v>82</v>
      </c>
      <c r="AY134" s="245" t="s">
        <v>147</v>
      </c>
    </row>
    <row r="135" s="12" customFormat="1">
      <c r="B135" s="246"/>
      <c r="C135" s="247"/>
      <c r="D135" s="236" t="s">
        <v>156</v>
      </c>
      <c r="E135" s="248" t="s">
        <v>80</v>
      </c>
      <c r="F135" s="249" t="s">
        <v>158</v>
      </c>
      <c r="G135" s="247"/>
      <c r="H135" s="250">
        <v>1196.2000000000001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156</v>
      </c>
      <c r="AU135" s="256" t="s">
        <v>92</v>
      </c>
      <c r="AV135" s="12" t="s">
        <v>154</v>
      </c>
      <c r="AW135" s="12" t="s">
        <v>44</v>
      </c>
      <c r="AX135" s="12" t="s">
        <v>90</v>
      </c>
      <c r="AY135" s="256" t="s">
        <v>147</v>
      </c>
    </row>
    <row r="136" s="1" customFormat="1" ht="25.5" customHeight="1">
      <c r="B136" s="47"/>
      <c r="C136" s="222" t="s">
        <v>10</v>
      </c>
      <c r="D136" s="222" t="s">
        <v>149</v>
      </c>
      <c r="E136" s="223" t="s">
        <v>222</v>
      </c>
      <c r="F136" s="224" t="s">
        <v>223</v>
      </c>
      <c r="G136" s="225" t="s">
        <v>206</v>
      </c>
      <c r="H136" s="226">
        <v>273.27999999999997</v>
      </c>
      <c r="I136" s="227"/>
      <c r="J136" s="228">
        <f>ROUND(I136*H136,2)</f>
        <v>0</v>
      </c>
      <c r="K136" s="224" t="s">
        <v>153</v>
      </c>
      <c r="L136" s="73"/>
      <c r="M136" s="229" t="s">
        <v>80</v>
      </c>
      <c r="N136" s="230" t="s">
        <v>52</v>
      </c>
      <c r="O136" s="48"/>
      <c r="P136" s="231">
        <f>O136*H136</f>
        <v>0</v>
      </c>
      <c r="Q136" s="231">
        <v>0.011690000000000001</v>
      </c>
      <c r="R136" s="231">
        <f>Q136*H136</f>
        <v>3.1946431999999998</v>
      </c>
      <c r="S136" s="231">
        <v>0</v>
      </c>
      <c r="T136" s="232">
        <f>S136*H136</f>
        <v>0</v>
      </c>
      <c r="AR136" s="24" t="s">
        <v>154</v>
      </c>
      <c r="AT136" s="24" t="s">
        <v>149</v>
      </c>
      <c r="AU136" s="24" t="s">
        <v>92</v>
      </c>
      <c r="AY136" s="24" t="s">
        <v>147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4" t="s">
        <v>90</v>
      </c>
      <c r="BK136" s="233">
        <f>ROUND(I136*H136,2)</f>
        <v>0</v>
      </c>
      <c r="BL136" s="24" t="s">
        <v>154</v>
      </c>
      <c r="BM136" s="24" t="s">
        <v>224</v>
      </c>
    </row>
    <row r="137" s="11" customFormat="1">
      <c r="B137" s="234"/>
      <c r="C137" s="235"/>
      <c r="D137" s="236" t="s">
        <v>156</v>
      </c>
      <c r="E137" s="237" t="s">
        <v>80</v>
      </c>
      <c r="F137" s="238" t="s">
        <v>225</v>
      </c>
      <c r="G137" s="235"/>
      <c r="H137" s="239">
        <v>273.27999999999997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156</v>
      </c>
      <c r="AU137" s="245" t="s">
        <v>92</v>
      </c>
      <c r="AV137" s="11" t="s">
        <v>92</v>
      </c>
      <c r="AW137" s="11" t="s">
        <v>44</v>
      </c>
      <c r="AX137" s="11" t="s">
        <v>90</v>
      </c>
      <c r="AY137" s="245" t="s">
        <v>147</v>
      </c>
    </row>
    <row r="138" s="1" customFormat="1" ht="16.5" customHeight="1">
      <c r="B138" s="47"/>
      <c r="C138" s="222" t="s">
        <v>226</v>
      </c>
      <c r="D138" s="222" t="s">
        <v>149</v>
      </c>
      <c r="E138" s="223" t="s">
        <v>227</v>
      </c>
      <c r="F138" s="224" t="s">
        <v>228</v>
      </c>
      <c r="G138" s="225" t="s">
        <v>206</v>
      </c>
      <c r="H138" s="226">
        <v>273.27999999999997</v>
      </c>
      <c r="I138" s="227"/>
      <c r="J138" s="228">
        <f>ROUND(I138*H138,2)</f>
        <v>0</v>
      </c>
      <c r="K138" s="224" t="s">
        <v>153</v>
      </c>
      <c r="L138" s="73"/>
      <c r="M138" s="229" t="s">
        <v>80</v>
      </c>
      <c r="N138" s="230" t="s">
        <v>52</v>
      </c>
      <c r="O138" s="4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4" t="s">
        <v>154</v>
      </c>
      <c r="AT138" s="24" t="s">
        <v>149</v>
      </c>
      <c r="AU138" s="24" t="s">
        <v>92</v>
      </c>
      <c r="AY138" s="24" t="s">
        <v>147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90</v>
      </c>
      <c r="BK138" s="233">
        <f>ROUND(I138*H138,2)</f>
        <v>0</v>
      </c>
      <c r="BL138" s="24" t="s">
        <v>154</v>
      </c>
      <c r="BM138" s="24" t="s">
        <v>229</v>
      </c>
    </row>
    <row r="139" s="11" customFormat="1">
      <c r="B139" s="234"/>
      <c r="C139" s="235"/>
      <c r="D139" s="236" t="s">
        <v>156</v>
      </c>
      <c r="E139" s="237" t="s">
        <v>80</v>
      </c>
      <c r="F139" s="238" t="s">
        <v>225</v>
      </c>
      <c r="G139" s="235"/>
      <c r="H139" s="239">
        <v>273.27999999999997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156</v>
      </c>
      <c r="AU139" s="245" t="s">
        <v>92</v>
      </c>
      <c r="AV139" s="11" t="s">
        <v>92</v>
      </c>
      <c r="AW139" s="11" t="s">
        <v>44</v>
      </c>
      <c r="AX139" s="11" t="s">
        <v>90</v>
      </c>
      <c r="AY139" s="245" t="s">
        <v>147</v>
      </c>
    </row>
    <row r="140" s="1" customFormat="1" ht="25.5" customHeight="1">
      <c r="B140" s="47"/>
      <c r="C140" s="222" t="s">
        <v>230</v>
      </c>
      <c r="D140" s="222" t="s">
        <v>149</v>
      </c>
      <c r="E140" s="223" t="s">
        <v>231</v>
      </c>
      <c r="F140" s="224" t="s">
        <v>232</v>
      </c>
      <c r="G140" s="225" t="s">
        <v>233</v>
      </c>
      <c r="H140" s="226">
        <v>22241.150000000001</v>
      </c>
      <c r="I140" s="227"/>
      <c r="J140" s="228">
        <f>ROUND(I140*H140,2)</f>
        <v>0</v>
      </c>
      <c r="K140" s="224" t="s">
        <v>153</v>
      </c>
      <c r="L140" s="73"/>
      <c r="M140" s="229" t="s">
        <v>80</v>
      </c>
      <c r="N140" s="230" t="s">
        <v>52</v>
      </c>
      <c r="O140" s="48"/>
      <c r="P140" s="231">
        <f>O140*H140</f>
        <v>0</v>
      </c>
      <c r="Q140" s="231">
        <v>0.00025999999999999998</v>
      </c>
      <c r="R140" s="231">
        <f>Q140*H140</f>
        <v>5.782699</v>
      </c>
      <c r="S140" s="231">
        <v>0</v>
      </c>
      <c r="T140" s="232">
        <f>S140*H140</f>
        <v>0</v>
      </c>
      <c r="AR140" s="24" t="s">
        <v>154</v>
      </c>
      <c r="AT140" s="24" t="s">
        <v>149</v>
      </c>
      <c r="AU140" s="24" t="s">
        <v>92</v>
      </c>
      <c r="AY140" s="24" t="s">
        <v>147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90</v>
      </c>
      <c r="BK140" s="233">
        <f>ROUND(I140*H140,2)</f>
        <v>0</v>
      </c>
      <c r="BL140" s="24" t="s">
        <v>154</v>
      </c>
      <c r="BM140" s="24" t="s">
        <v>234</v>
      </c>
    </row>
    <row r="141" s="1" customFormat="1">
      <c r="B141" s="47"/>
      <c r="C141" s="75"/>
      <c r="D141" s="236" t="s">
        <v>168</v>
      </c>
      <c r="E141" s="75"/>
      <c r="F141" s="257" t="s">
        <v>235</v>
      </c>
      <c r="G141" s="75"/>
      <c r="H141" s="75"/>
      <c r="I141" s="192"/>
      <c r="J141" s="75"/>
      <c r="K141" s="75"/>
      <c r="L141" s="73"/>
      <c r="M141" s="258"/>
      <c r="N141" s="48"/>
      <c r="O141" s="48"/>
      <c r="P141" s="48"/>
      <c r="Q141" s="48"/>
      <c r="R141" s="48"/>
      <c r="S141" s="48"/>
      <c r="T141" s="96"/>
      <c r="AT141" s="24" t="s">
        <v>168</v>
      </c>
      <c r="AU141" s="24" t="s">
        <v>92</v>
      </c>
    </row>
    <row r="142" s="13" customFormat="1">
      <c r="B142" s="259"/>
      <c r="C142" s="260"/>
      <c r="D142" s="236" t="s">
        <v>156</v>
      </c>
      <c r="E142" s="261" t="s">
        <v>80</v>
      </c>
      <c r="F142" s="262" t="s">
        <v>236</v>
      </c>
      <c r="G142" s="260"/>
      <c r="H142" s="261" t="s">
        <v>80</v>
      </c>
      <c r="I142" s="263"/>
      <c r="J142" s="260"/>
      <c r="K142" s="260"/>
      <c r="L142" s="264"/>
      <c r="M142" s="265"/>
      <c r="N142" s="266"/>
      <c r="O142" s="266"/>
      <c r="P142" s="266"/>
      <c r="Q142" s="266"/>
      <c r="R142" s="266"/>
      <c r="S142" s="266"/>
      <c r="T142" s="267"/>
      <c r="AT142" s="268" t="s">
        <v>156</v>
      </c>
      <c r="AU142" s="268" t="s">
        <v>92</v>
      </c>
      <c r="AV142" s="13" t="s">
        <v>90</v>
      </c>
      <c r="AW142" s="13" t="s">
        <v>44</v>
      </c>
      <c r="AX142" s="13" t="s">
        <v>82</v>
      </c>
      <c r="AY142" s="268" t="s">
        <v>147</v>
      </c>
    </row>
    <row r="143" s="11" customFormat="1">
      <c r="B143" s="234"/>
      <c r="C143" s="235"/>
      <c r="D143" s="236" t="s">
        <v>156</v>
      </c>
      <c r="E143" s="237" t="s">
        <v>80</v>
      </c>
      <c r="F143" s="238" t="s">
        <v>237</v>
      </c>
      <c r="G143" s="235"/>
      <c r="H143" s="239">
        <v>6439.6999999999998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156</v>
      </c>
      <c r="AU143" s="245" t="s">
        <v>92</v>
      </c>
      <c r="AV143" s="11" t="s">
        <v>92</v>
      </c>
      <c r="AW143" s="11" t="s">
        <v>44</v>
      </c>
      <c r="AX143" s="11" t="s">
        <v>82</v>
      </c>
      <c r="AY143" s="245" t="s">
        <v>147</v>
      </c>
    </row>
    <row r="144" s="11" customFormat="1">
      <c r="B144" s="234"/>
      <c r="C144" s="235"/>
      <c r="D144" s="236" t="s">
        <v>156</v>
      </c>
      <c r="E144" s="237" t="s">
        <v>80</v>
      </c>
      <c r="F144" s="238" t="s">
        <v>238</v>
      </c>
      <c r="G144" s="235"/>
      <c r="H144" s="239">
        <v>15801.450000000001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156</v>
      </c>
      <c r="AU144" s="245" t="s">
        <v>92</v>
      </c>
      <c r="AV144" s="11" t="s">
        <v>92</v>
      </c>
      <c r="AW144" s="11" t="s">
        <v>44</v>
      </c>
      <c r="AX144" s="11" t="s">
        <v>82</v>
      </c>
      <c r="AY144" s="245" t="s">
        <v>147</v>
      </c>
    </row>
    <row r="145" s="14" customFormat="1">
      <c r="B145" s="269"/>
      <c r="C145" s="270"/>
      <c r="D145" s="236" t="s">
        <v>156</v>
      </c>
      <c r="E145" s="271" t="s">
        <v>80</v>
      </c>
      <c r="F145" s="272" t="s">
        <v>239</v>
      </c>
      <c r="G145" s="270"/>
      <c r="H145" s="273">
        <v>22241.150000000001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AT145" s="279" t="s">
        <v>156</v>
      </c>
      <c r="AU145" s="279" t="s">
        <v>92</v>
      </c>
      <c r="AV145" s="14" t="s">
        <v>163</v>
      </c>
      <c r="AW145" s="14" t="s">
        <v>44</v>
      </c>
      <c r="AX145" s="14" t="s">
        <v>90</v>
      </c>
      <c r="AY145" s="279" t="s">
        <v>147</v>
      </c>
    </row>
    <row r="146" s="1" customFormat="1" ht="16.5" customHeight="1">
      <c r="B146" s="47"/>
      <c r="C146" s="280" t="s">
        <v>240</v>
      </c>
      <c r="D146" s="280" t="s">
        <v>241</v>
      </c>
      <c r="E146" s="281" t="s">
        <v>242</v>
      </c>
      <c r="F146" s="282" t="s">
        <v>243</v>
      </c>
      <c r="G146" s="283" t="s">
        <v>244</v>
      </c>
      <c r="H146" s="284">
        <v>6.3890000000000002</v>
      </c>
      <c r="I146" s="285"/>
      <c r="J146" s="286">
        <f>ROUND(I146*H146,2)</f>
        <v>0</v>
      </c>
      <c r="K146" s="282" t="s">
        <v>153</v>
      </c>
      <c r="L146" s="287"/>
      <c r="M146" s="288" t="s">
        <v>80</v>
      </c>
      <c r="N146" s="289" t="s">
        <v>52</v>
      </c>
      <c r="O146" s="48"/>
      <c r="P146" s="231">
        <f>O146*H146</f>
        <v>0</v>
      </c>
      <c r="Q146" s="231">
        <v>1</v>
      </c>
      <c r="R146" s="231">
        <f>Q146*H146</f>
        <v>6.3890000000000002</v>
      </c>
      <c r="S146" s="231">
        <v>0</v>
      </c>
      <c r="T146" s="232">
        <f>S146*H146</f>
        <v>0</v>
      </c>
      <c r="AR146" s="24" t="s">
        <v>191</v>
      </c>
      <c r="AT146" s="24" t="s">
        <v>241</v>
      </c>
      <c r="AU146" s="24" t="s">
        <v>92</v>
      </c>
      <c r="AY146" s="24" t="s">
        <v>147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90</v>
      </c>
      <c r="BK146" s="233">
        <f>ROUND(I146*H146,2)</f>
        <v>0</v>
      </c>
      <c r="BL146" s="24" t="s">
        <v>154</v>
      </c>
      <c r="BM146" s="24" t="s">
        <v>245</v>
      </c>
    </row>
    <row r="147" s="13" customFormat="1">
      <c r="B147" s="259"/>
      <c r="C147" s="260"/>
      <c r="D147" s="236" t="s">
        <v>156</v>
      </c>
      <c r="E147" s="261" t="s">
        <v>80</v>
      </c>
      <c r="F147" s="262" t="s">
        <v>246</v>
      </c>
      <c r="G147" s="260"/>
      <c r="H147" s="261" t="s">
        <v>80</v>
      </c>
      <c r="I147" s="263"/>
      <c r="J147" s="260"/>
      <c r="K147" s="260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156</v>
      </c>
      <c r="AU147" s="268" t="s">
        <v>92</v>
      </c>
      <c r="AV147" s="13" t="s">
        <v>90</v>
      </c>
      <c r="AW147" s="13" t="s">
        <v>44</v>
      </c>
      <c r="AX147" s="13" t="s">
        <v>82</v>
      </c>
      <c r="AY147" s="268" t="s">
        <v>147</v>
      </c>
    </row>
    <row r="148" s="11" customFormat="1">
      <c r="B148" s="234"/>
      <c r="C148" s="235"/>
      <c r="D148" s="236" t="s">
        <v>156</v>
      </c>
      <c r="E148" s="237" t="s">
        <v>80</v>
      </c>
      <c r="F148" s="238" t="s">
        <v>247</v>
      </c>
      <c r="G148" s="235"/>
      <c r="H148" s="239">
        <v>2285.0599999999999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156</v>
      </c>
      <c r="AU148" s="245" t="s">
        <v>92</v>
      </c>
      <c r="AV148" s="11" t="s">
        <v>92</v>
      </c>
      <c r="AW148" s="11" t="s">
        <v>44</v>
      </c>
      <c r="AX148" s="11" t="s">
        <v>82</v>
      </c>
      <c r="AY148" s="245" t="s">
        <v>147</v>
      </c>
    </row>
    <row r="149" s="11" customFormat="1">
      <c r="B149" s="234"/>
      <c r="C149" s="235"/>
      <c r="D149" s="236" t="s">
        <v>156</v>
      </c>
      <c r="E149" s="237" t="s">
        <v>80</v>
      </c>
      <c r="F149" s="238" t="s">
        <v>248</v>
      </c>
      <c r="G149" s="235"/>
      <c r="H149" s="239">
        <v>4104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156</v>
      </c>
      <c r="AU149" s="245" t="s">
        <v>92</v>
      </c>
      <c r="AV149" s="11" t="s">
        <v>92</v>
      </c>
      <c r="AW149" s="11" t="s">
        <v>44</v>
      </c>
      <c r="AX149" s="11" t="s">
        <v>82</v>
      </c>
      <c r="AY149" s="245" t="s">
        <v>147</v>
      </c>
    </row>
    <row r="150" s="14" customFormat="1">
      <c r="B150" s="269"/>
      <c r="C150" s="270"/>
      <c r="D150" s="236" t="s">
        <v>156</v>
      </c>
      <c r="E150" s="271" t="s">
        <v>80</v>
      </c>
      <c r="F150" s="272" t="s">
        <v>239</v>
      </c>
      <c r="G150" s="270"/>
      <c r="H150" s="273">
        <v>6389.0600000000004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AT150" s="279" t="s">
        <v>156</v>
      </c>
      <c r="AU150" s="279" t="s">
        <v>92</v>
      </c>
      <c r="AV150" s="14" t="s">
        <v>163</v>
      </c>
      <c r="AW150" s="14" t="s">
        <v>44</v>
      </c>
      <c r="AX150" s="14" t="s">
        <v>82</v>
      </c>
      <c r="AY150" s="279" t="s">
        <v>147</v>
      </c>
    </row>
    <row r="151" s="11" customFormat="1">
      <c r="B151" s="234"/>
      <c r="C151" s="235"/>
      <c r="D151" s="236" t="s">
        <v>156</v>
      </c>
      <c r="E151" s="237" t="s">
        <v>80</v>
      </c>
      <c r="F151" s="238" t="s">
        <v>249</v>
      </c>
      <c r="G151" s="235"/>
      <c r="H151" s="239">
        <v>6.3890000000000002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156</v>
      </c>
      <c r="AU151" s="245" t="s">
        <v>92</v>
      </c>
      <c r="AV151" s="11" t="s">
        <v>92</v>
      </c>
      <c r="AW151" s="11" t="s">
        <v>44</v>
      </c>
      <c r="AX151" s="11" t="s">
        <v>90</v>
      </c>
      <c r="AY151" s="245" t="s">
        <v>147</v>
      </c>
    </row>
    <row r="152" s="1" customFormat="1" ht="16.5" customHeight="1">
      <c r="B152" s="47"/>
      <c r="C152" s="280" t="s">
        <v>250</v>
      </c>
      <c r="D152" s="280" t="s">
        <v>241</v>
      </c>
      <c r="E152" s="281" t="s">
        <v>251</v>
      </c>
      <c r="F152" s="282" t="s">
        <v>252</v>
      </c>
      <c r="G152" s="283" t="s">
        <v>244</v>
      </c>
      <c r="H152" s="284">
        <v>3.4670000000000001</v>
      </c>
      <c r="I152" s="285"/>
      <c r="J152" s="286">
        <f>ROUND(I152*H152,2)</f>
        <v>0</v>
      </c>
      <c r="K152" s="282" t="s">
        <v>153</v>
      </c>
      <c r="L152" s="287"/>
      <c r="M152" s="288" t="s">
        <v>80</v>
      </c>
      <c r="N152" s="289" t="s">
        <v>52</v>
      </c>
      <c r="O152" s="48"/>
      <c r="P152" s="231">
        <f>O152*H152</f>
        <v>0</v>
      </c>
      <c r="Q152" s="231">
        <v>1</v>
      </c>
      <c r="R152" s="231">
        <f>Q152*H152</f>
        <v>3.4670000000000001</v>
      </c>
      <c r="S152" s="231">
        <v>0</v>
      </c>
      <c r="T152" s="232">
        <f>S152*H152</f>
        <v>0</v>
      </c>
      <c r="AR152" s="24" t="s">
        <v>191</v>
      </c>
      <c r="AT152" s="24" t="s">
        <v>241</v>
      </c>
      <c r="AU152" s="24" t="s">
        <v>92</v>
      </c>
      <c r="AY152" s="24" t="s">
        <v>147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4" t="s">
        <v>90</v>
      </c>
      <c r="BK152" s="233">
        <f>ROUND(I152*H152,2)</f>
        <v>0</v>
      </c>
      <c r="BL152" s="24" t="s">
        <v>154</v>
      </c>
      <c r="BM152" s="24" t="s">
        <v>253</v>
      </c>
    </row>
    <row r="153" s="13" customFormat="1">
      <c r="B153" s="259"/>
      <c r="C153" s="260"/>
      <c r="D153" s="236" t="s">
        <v>156</v>
      </c>
      <c r="E153" s="261" t="s">
        <v>80</v>
      </c>
      <c r="F153" s="262" t="s">
        <v>246</v>
      </c>
      <c r="G153" s="260"/>
      <c r="H153" s="261" t="s">
        <v>80</v>
      </c>
      <c r="I153" s="263"/>
      <c r="J153" s="260"/>
      <c r="K153" s="260"/>
      <c r="L153" s="264"/>
      <c r="M153" s="265"/>
      <c r="N153" s="266"/>
      <c r="O153" s="266"/>
      <c r="P153" s="266"/>
      <c r="Q153" s="266"/>
      <c r="R153" s="266"/>
      <c r="S153" s="266"/>
      <c r="T153" s="267"/>
      <c r="AT153" s="268" t="s">
        <v>156</v>
      </c>
      <c r="AU153" s="268" t="s">
        <v>92</v>
      </c>
      <c r="AV153" s="13" t="s">
        <v>90</v>
      </c>
      <c r="AW153" s="13" t="s">
        <v>44</v>
      </c>
      <c r="AX153" s="13" t="s">
        <v>82</v>
      </c>
      <c r="AY153" s="268" t="s">
        <v>147</v>
      </c>
    </row>
    <row r="154" s="11" customFormat="1">
      <c r="B154" s="234"/>
      <c r="C154" s="235"/>
      <c r="D154" s="236" t="s">
        <v>156</v>
      </c>
      <c r="E154" s="237" t="s">
        <v>80</v>
      </c>
      <c r="F154" s="238" t="s">
        <v>254</v>
      </c>
      <c r="G154" s="235"/>
      <c r="H154" s="239">
        <v>3466.52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156</v>
      </c>
      <c r="AU154" s="245" t="s">
        <v>92</v>
      </c>
      <c r="AV154" s="11" t="s">
        <v>92</v>
      </c>
      <c r="AW154" s="11" t="s">
        <v>44</v>
      </c>
      <c r="AX154" s="11" t="s">
        <v>82</v>
      </c>
      <c r="AY154" s="245" t="s">
        <v>147</v>
      </c>
    </row>
    <row r="155" s="14" customFormat="1">
      <c r="B155" s="269"/>
      <c r="C155" s="270"/>
      <c r="D155" s="236" t="s">
        <v>156</v>
      </c>
      <c r="E155" s="271" t="s">
        <v>80</v>
      </c>
      <c r="F155" s="272" t="s">
        <v>239</v>
      </c>
      <c r="G155" s="270"/>
      <c r="H155" s="273">
        <v>3466.52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AT155" s="279" t="s">
        <v>156</v>
      </c>
      <c r="AU155" s="279" t="s">
        <v>92</v>
      </c>
      <c r="AV155" s="14" t="s">
        <v>163</v>
      </c>
      <c r="AW155" s="14" t="s">
        <v>44</v>
      </c>
      <c r="AX155" s="14" t="s">
        <v>82</v>
      </c>
      <c r="AY155" s="279" t="s">
        <v>147</v>
      </c>
    </row>
    <row r="156" s="11" customFormat="1">
      <c r="B156" s="234"/>
      <c r="C156" s="235"/>
      <c r="D156" s="236" t="s">
        <v>156</v>
      </c>
      <c r="E156" s="237" t="s">
        <v>80</v>
      </c>
      <c r="F156" s="238" t="s">
        <v>255</v>
      </c>
      <c r="G156" s="235"/>
      <c r="H156" s="239">
        <v>3.4670000000000001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156</v>
      </c>
      <c r="AU156" s="245" t="s">
        <v>92</v>
      </c>
      <c r="AV156" s="11" t="s">
        <v>92</v>
      </c>
      <c r="AW156" s="11" t="s">
        <v>44</v>
      </c>
      <c r="AX156" s="11" t="s">
        <v>90</v>
      </c>
      <c r="AY156" s="245" t="s">
        <v>147</v>
      </c>
    </row>
    <row r="157" s="1" customFormat="1" ht="16.5" customHeight="1">
      <c r="B157" s="47"/>
      <c r="C157" s="280" t="s">
        <v>256</v>
      </c>
      <c r="D157" s="280" t="s">
        <v>241</v>
      </c>
      <c r="E157" s="281" t="s">
        <v>257</v>
      </c>
      <c r="F157" s="282" t="s">
        <v>258</v>
      </c>
      <c r="G157" s="283" t="s">
        <v>244</v>
      </c>
      <c r="H157" s="284">
        <v>10.329000000000001</v>
      </c>
      <c r="I157" s="285"/>
      <c r="J157" s="286">
        <f>ROUND(I157*H157,2)</f>
        <v>0</v>
      </c>
      <c r="K157" s="282" t="s">
        <v>153</v>
      </c>
      <c r="L157" s="287"/>
      <c r="M157" s="288" t="s">
        <v>80</v>
      </c>
      <c r="N157" s="289" t="s">
        <v>52</v>
      </c>
      <c r="O157" s="48"/>
      <c r="P157" s="231">
        <f>O157*H157</f>
        <v>0</v>
      </c>
      <c r="Q157" s="231">
        <v>1</v>
      </c>
      <c r="R157" s="231">
        <f>Q157*H157</f>
        <v>10.329000000000001</v>
      </c>
      <c r="S157" s="231">
        <v>0</v>
      </c>
      <c r="T157" s="232">
        <f>S157*H157</f>
        <v>0</v>
      </c>
      <c r="AR157" s="24" t="s">
        <v>191</v>
      </c>
      <c r="AT157" s="24" t="s">
        <v>241</v>
      </c>
      <c r="AU157" s="24" t="s">
        <v>92</v>
      </c>
      <c r="AY157" s="24" t="s">
        <v>147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4" t="s">
        <v>90</v>
      </c>
      <c r="BK157" s="233">
        <f>ROUND(I157*H157,2)</f>
        <v>0</v>
      </c>
      <c r="BL157" s="24" t="s">
        <v>154</v>
      </c>
      <c r="BM157" s="24" t="s">
        <v>259</v>
      </c>
    </row>
    <row r="158" s="13" customFormat="1">
      <c r="B158" s="259"/>
      <c r="C158" s="260"/>
      <c r="D158" s="236" t="s">
        <v>156</v>
      </c>
      <c r="E158" s="261" t="s">
        <v>80</v>
      </c>
      <c r="F158" s="262" t="s">
        <v>246</v>
      </c>
      <c r="G158" s="260"/>
      <c r="H158" s="261" t="s">
        <v>80</v>
      </c>
      <c r="I158" s="263"/>
      <c r="J158" s="260"/>
      <c r="K158" s="260"/>
      <c r="L158" s="264"/>
      <c r="M158" s="265"/>
      <c r="N158" s="266"/>
      <c r="O158" s="266"/>
      <c r="P158" s="266"/>
      <c r="Q158" s="266"/>
      <c r="R158" s="266"/>
      <c r="S158" s="266"/>
      <c r="T158" s="267"/>
      <c r="AT158" s="268" t="s">
        <v>156</v>
      </c>
      <c r="AU158" s="268" t="s">
        <v>92</v>
      </c>
      <c r="AV158" s="13" t="s">
        <v>90</v>
      </c>
      <c r="AW158" s="13" t="s">
        <v>44</v>
      </c>
      <c r="AX158" s="13" t="s">
        <v>82</v>
      </c>
      <c r="AY158" s="268" t="s">
        <v>147</v>
      </c>
    </row>
    <row r="159" s="11" customFormat="1">
      <c r="B159" s="234"/>
      <c r="C159" s="235"/>
      <c r="D159" s="236" t="s">
        <v>156</v>
      </c>
      <c r="E159" s="237" t="s">
        <v>80</v>
      </c>
      <c r="F159" s="238" t="s">
        <v>260</v>
      </c>
      <c r="G159" s="235"/>
      <c r="H159" s="239">
        <v>10329.15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156</v>
      </c>
      <c r="AU159" s="245" t="s">
        <v>92</v>
      </c>
      <c r="AV159" s="11" t="s">
        <v>92</v>
      </c>
      <c r="AW159" s="11" t="s">
        <v>44</v>
      </c>
      <c r="AX159" s="11" t="s">
        <v>82</v>
      </c>
      <c r="AY159" s="245" t="s">
        <v>147</v>
      </c>
    </row>
    <row r="160" s="14" customFormat="1">
      <c r="B160" s="269"/>
      <c r="C160" s="270"/>
      <c r="D160" s="236" t="s">
        <v>156</v>
      </c>
      <c r="E160" s="271" t="s">
        <v>80</v>
      </c>
      <c r="F160" s="272" t="s">
        <v>239</v>
      </c>
      <c r="G160" s="270"/>
      <c r="H160" s="273">
        <v>10329.15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AT160" s="279" t="s">
        <v>156</v>
      </c>
      <c r="AU160" s="279" t="s">
        <v>92</v>
      </c>
      <c r="AV160" s="14" t="s">
        <v>163</v>
      </c>
      <c r="AW160" s="14" t="s">
        <v>44</v>
      </c>
      <c r="AX160" s="14" t="s">
        <v>82</v>
      </c>
      <c r="AY160" s="279" t="s">
        <v>147</v>
      </c>
    </row>
    <row r="161" s="11" customFormat="1">
      <c r="B161" s="234"/>
      <c r="C161" s="235"/>
      <c r="D161" s="236" t="s">
        <v>156</v>
      </c>
      <c r="E161" s="237" t="s">
        <v>80</v>
      </c>
      <c r="F161" s="238" t="s">
        <v>261</v>
      </c>
      <c r="G161" s="235"/>
      <c r="H161" s="239">
        <v>10.329000000000001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156</v>
      </c>
      <c r="AU161" s="245" t="s">
        <v>92</v>
      </c>
      <c r="AV161" s="11" t="s">
        <v>92</v>
      </c>
      <c r="AW161" s="11" t="s">
        <v>44</v>
      </c>
      <c r="AX161" s="11" t="s">
        <v>90</v>
      </c>
      <c r="AY161" s="245" t="s">
        <v>147</v>
      </c>
    </row>
    <row r="162" s="1" customFormat="1" ht="16.5" customHeight="1">
      <c r="B162" s="47"/>
      <c r="C162" s="280" t="s">
        <v>9</v>
      </c>
      <c r="D162" s="280" t="s">
        <v>241</v>
      </c>
      <c r="E162" s="281" t="s">
        <v>262</v>
      </c>
      <c r="F162" s="282" t="s">
        <v>263</v>
      </c>
      <c r="G162" s="283" t="s">
        <v>244</v>
      </c>
      <c r="H162" s="284">
        <v>1.1100000000000001</v>
      </c>
      <c r="I162" s="285"/>
      <c r="J162" s="286">
        <f>ROUND(I162*H162,2)</f>
        <v>0</v>
      </c>
      <c r="K162" s="282" t="s">
        <v>153</v>
      </c>
      <c r="L162" s="287"/>
      <c r="M162" s="288" t="s">
        <v>80</v>
      </c>
      <c r="N162" s="289" t="s">
        <v>52</v>
      </c>
      <c r="O162" s="48"/>
      <c r="P162" s="231">
        <f>O162*H162</f>
        <v>0</v>
      </c>
      <c r="Q162" s="231">
        <v>1</v>
      </c>
      <c r="R162" s="231">
        <f>Q162*H162</f>
        <v>1.1100000000000001</v>
      </c>
      <c r="S162" s="231">
        <v>0</v>
      </c>
      <c r="T162" s="232">
        <f>S162*H162</f>
        <v>0</v>
      </c>
      <c r="AR162" s="24" t="s">
        <v>191</v>
      </c>
      <c r="AT162" s="24" t="s">
        <v>241</v>
      </c>
      <c r="AU162" s="24" t="s">
        <v>92</v>
      </c>
      <c r="AY162" s="24" t="s">
        <v>147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4" t="s">
        <v>90</v>
      </c>
      <c r="BK162" s="233">
        <f>ROUND(I162*H162,2)</f>
        <v>0</v>
      </c>
      <c r="BL162" s="24" t="s">
        <v>154</v>
      </c>
      <c r="BM162" s="24" t="s">
        <v>264</v>
      </c>
    </row>
    <row r="163" s="13" customFormat="1">
      <c r="B163" s="259"/>
      <c r="C163" s="260"/>
      <c r="D163" s="236" t="s">
        <v>156</v>
      </c>
      <c r="E163" s="261" t="s">
        <v>80</v>
      </c>
      <c r="F163" s="262" t="s">
        <v>246</v>
      </c>
      <c r="G163" s="260"/>
      <c r="H163" s="261" t="s">
        <v>80</v>
      </c>
      <c r="I163" s="263"/>
      <c r="J163" s="260"/>
      <c r="K163" s="260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156</v>
      </c>
      <c r="AU163" s="268" t="s">
        <v>92</v>
      </c>
      <c r="AV163" s="13" t="s">
        <v>90</v>
      </c>
      <c r="AW163" s="13" t="s">
        <v>44</v>
      </c>
      <c r="AX163" s="13" t="s">
        <v>82</v>
      </c>
      <c r="AY163" s="268" t="s">
        <v>147</v>
      </c>
    </row>
    <row r="164" s="11" customFormat="1">
      <c r="B164" s="234"/>
      <c r="C164" s="235"/>
      <c r="D164" s="236" t="s">
        <v>156</v>
      </c>
      <c r="E164" s="237" t="s">
        <v>80</v>
      </c>
      <c r="F164" s="238" t="s">
        <v>265</v>
      </c>
      <c r="G164" s="235"/>
      <c r="H164" s="239">
        <v>369.83999999999998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156</v>
      </c>
      <c r="AU164" s="245" t="s">
        <v>92</v>
      </c>
      <c r="AV164" s="11" t="s">
        <v>92</v>
      </c>
      <c r="AW164" s="11" t="s">
        <v>44</v>
      </c>
      <c r="AX164" s="11" t="s">
        <v>82</v>
      </c>
      <c r="AY164" s="245" t="s">
        <v>147</v>
      </c>
    </row>
    <row r="165" s="11" customFormat="1">
      <c r="B165" s="234"/>
      <c r="C165" s="235"/>
      <c r="D165" s="236" t="s">
        <v>156</v>
      </c>
      <c r="E165" s="237" t="s">
        <v>80</v>
      </c>
      <c r="F165" s="238" t="s">
        <v>266</v>
      </c>
      <c r="G165" s="235"/>
      <c r="H165" s="239">
        <v>739.67999999999995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156</v>
      </c>
      <c r="AU165" s="245" t="s">
        <v>92</v>
      </c>
      <c r="AV165" s="11" t="s">
        <v>92</v>
      </c>
      <c r="AW165" s="11" t="s">
        <v>44</v>
      </c>
      <c r="AX165" s="11" t="s">
        <v>82</v>
      </c>
      <c r="AY165" s="245" t="s">
        <v>147</v>
      </c>
    </row>
    <row r="166" s="14" customFormat="1">
      <c r="B166" s="269"/>
      <c r="C166" s="270"/>
      <c r="D166" s="236" t="s">
        <v>156</v>
      </c>
      <c r="E166" s="271" t="s">
        <v>80</v>
      </c>
      <c r="F166" s="272" t="s">
        <v>239</v>
      </c>
      <c r="G166" s="270"/>
      <c r="H166" s="273">
        <v>1109.52</v>
      </c>
      <c r="I166" s="274"/>
      <c r="J166" s="270"/>
      <c r="K166" s="270"/>
      <c r="L166" s="275"/>
      <c r="M166" s="276"/>
      <c r="N166" s="277"/>
      <c r="O166" s="277"/>
      <c r="P166" s="277"/>
      <c r="Q166" s="277"/>
      <c r="R166" s="277"/>
      <c r="S166" s="277"/>
      <c r="T166" s="278"/>
      <c r="AT166" s="279" t="s">
        <v>156</v>
      </c>
      <c r="AU166" s="279" t="s">
        <v>92</v>
      </c>
      <c r="AV166" s="14" t="s">
        <v>163</v>
      </c>
      <c r="AW166" s="14" t="s">
        <v>44</v>
      </c>
      <c r="AX166" s="14" t="s">
        <v>82</v>
      </c>
      <c r="AY166" s="279" t="s">
        <v>147</v>
      </c>
    </row>
    <row r="167" s="11" customFormat="1">
      <c r="B167" s="234"/>
      <c r="C167" s="235"/>
      <c r="D167" s="236" t="s">
        <v>156</v>
      </c>
      <c r="E167" s="237" t="s">
        <v>80</v>
      </c>
      <c r="F167" s="238" t="s">
        <v>267</v>
      </c>
      <c r="G167" s="235"/>
      <c r="H167" s="239">
        <v>1.1100000000000001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156</v>
      </c>
      <c r="AU167" s="245" t="s">
        <v>92</v>
      </c>
      <c r="AV167" s="11" t="s">
        <v>92</v>
      </c>
      <c r="AW167" s="11" t="s">
        <v>44</v>
      </c>
      <c r="AX167" s="11" t="s">
        <v>90</v>
      </c>
      <c r="AY167" s="245" t="s">
        <v>147</v>
      </c>
    </row>
    <row r="168" s="1" customFormat="1" ht="16.5" customHeight="1">
      <c r="B168" s="47"/>
      <c r="C168" s="280" t="s">
        <v>268</v>
      </c>
      <c r="D168" s="280" t="s">
        <v>241</v>
      </c>
      <c r="E168" s="281" t="s">
        <v>269</v>
      </c>
      <c r="F168" s="282" t="s">
        <v>270</v>
      </c>
      <c r="G168" s="283" t="s">
        <v>152</v>
      </c>
      <c r="H168" s="284">
        <v>102.15000000000001</v>
      </c>
      <c r="I168" s="285"/>
      <c r="J168" s="286">
        <f>ROUND(I168*H168,2)</f>
        <v>0</v>
      </c>
      <c r="K168" s="282" t="s">
        <v>153</v>
      </c>
      <c r="L168" s="287"/>
      <c r="M168" s="288" t="s">
        <v>80</v>
      </c>
      <c r="N168" s="289" t="s">
        <v>52</v>
      </c>
      <c r="O168" s="48"/>
      <c r="P168" s="231">
        <f>O168*H168</f>
        <v>0</v>
      </c>
      <c r="Q168" s="231">
        <v>0.0029299999999999999</v>
      </c>
      <c r="R168" s="231">
        <f>Q168*H168</f>
        <v>0.2992995</v>
      </c>
      <c r="S168" s="231">
        <v>0</v>
      </c>
      <c r="T168" s="232">
        <f>S168*H168</f>
        <v>0</v>
      </c>
      <c r="AR168" s="24" t="s">
        <v>191</v>
      </c>
      <c r="AT168" s="24" t="s">
        <v>241</v>
      </c>
      <c r="AU168" s="24" t="s">
        <v>92</v>
      </c>
      <c r="AY168" s="24" t="s">
        <v>147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4" t="s">
        <v>90</v>
      </c>
      <c r="BK168" s="233">
        <f>ROUND(I168*H168,2)</f>
        <v>0</v>
      </c>
      <c r="BL168" s="24" t="s">
        <v>154</v>
      </c>
      <c r="BM168" s="24" t="s">
        <v>271</v>
      </c>
    </row>
    <row r="169" s="13" customFormat="1">
      <c r="B169" s="259"/>
      <c r="C169" s="260"/>
      <c r="D169" s="236" t="s">
        <v>156</v>
      </c>
      <c r="E169" s="261" t="s">
        <v>80</v>
      </c>
      <c r="F169" s="262" t="s">
        <v>246</v>
      </c>
      <c r="G169" s="260"/>
      <c r="H169" s="261" t="s">
        <v>80</v>
      </c>
      <c r="I169" s="263"/>
      <c r="J169" s="260"/>
      <c r="K169" s="260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156</v>
      </c>
      <c r="AU169" s="268" t="s">
        <v>92</v>
      </c>
      <c r="AV169" s="13" t="s">
        <v>90</v>
      </c>
      <c r="AW169" s="13" t="s">
        <v>44</v>
      </c>
      <c r="AX169" s="13" t="s">
        <v>82</v>
      </c>
      <c r="AY169" s="268" t="s">
        <v>147</v>
      </c>
    </row>
    <row r="170" s="11" customFormat="1">
      <c r="B170" s="234"/>
      <c r="C170" s="235"/>
      <c r="D170" s="236" t="s">
        <v>156</v>
      </c>
      <c r="E170" s="237" t="s">
        <v>80</v>
      </c>
      <c r="F170" s="238" t="s">
        <v>272</v>
      </c>
      <c r="G170" s="235"/>
      <c r="H170" s="239">
        <v>38.399999999999999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156</v>
      </c>
      <c r="AU170" s="245" t="s">
        <v>92</v>
      </c>
      <c r="AV170" s="11" t="s">
        <v>92</v>
      </c>
      <c r="AW170" s="11" t="s">
        <v>44</v>
      </c>
      <c r="AX170" s="11" t="s">
        <v>82</v>
      </c>
      <c r="AY170" s="245" t="s">
        <v>147</v>
      </c>
    </row>
    <row r="171" s="11" customFormat="1">
      <c r="B171" s="234"/>
      <c r="C171" s="235"/>
      <c r="D171" s="236" t="s">
        <v>156</v>
      </c>
      <c r="E171" s="237" t="s">
        <v>80</v>
      </c>
      <c r="F171" s="238" t="s">
        <v>273</v>
      </c>
      <c r="G171" s="235"/>
      <c r="H171" s="239">
        <v>63.75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156</v>
      </c>
      <c r="AU171" s="245" t="s">
        <v>92</v>
      </c>
      <c r="AV171" s="11" t="s">
        <v>92</v>
      </c>
      <c r="AW171" s="11" t="s">
        <v>44</v>
      </c>
      <c r="AX171" s="11" t="s">
        <v>82</v>
      </c>
      <c r="AY171" s="245" t="s">
        <v>147</v>
      </c>
    </row>
    <row r="172" s="14" customFormat="1">
      <c r="B172" s="269"/>
      <c r="C172" s="270"/>
      <c r="D172" s="236" t="s">
        <v>156</v>
      </c>
      <c r="E172" s="271" t="s">
        <v>80</v>
      </c>
      <c r="F172" s="272" t="s">
        <v>239</v>
      </c>
      <c r="G172" s="270"/>
      <c r="H172" s="273">
        <v>102.15000000000001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AT172" s="279" t="s">
        <v>156</v>
      </c>
      <c r="AU172" s="279" t="s">
        <v>92</v>
      </c>
      <c r="AV172" s="14" t="s">
        <v>163</v>
      </c>
      <c r="AW172" s="14" t="s">
        <v>44</v>
      </c>
      <c r="AX172" s="14" t="s">
        <v>90</v>
      </c>
      <c r="AY172" s="279" t="s">
        <v>147</v>
      </c>
    </row>
    <row r="173" s="1" customFormat="1" ht="25.5" customHeight="1">
      <c r="B173" s="47"/>
      <c r="C173" s="222" t="s">
        <v>274</v>
      </c>
      <c r="D173" s="222" t="s">
        <v>149</v>
      </c>
      <c r="E173" s="223" t="s">
        <v>275</v>
      </c>
      <c r="F173" s="224" t="s">
        <v>276</v>
      </c>
      <c r="G173" s="225" t="s">
        <v>233</v>
      </c>
      <c r="H173" s="226">
        <v>22241.150000000001</v>
      </c>
      <c r="I173" s="227"/>
      <c r="J173" s="228">
        <f>ROUND(I173*H173,2)</f>
        <v>0</v>
      </c>
      <c r="K173" s="224" t="s">
        <v>153</v>
      </c>
      <c r="L173" s="73"/>
      <c r="M173" s="229" t="s">
        <v>80</v>
      </c>
      <c r="N173" s="230" t="s">
        <v>52</v>
      </c>
      <c r="O173" s="48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4" t="s">
        <v>154</v>
      </c>
      <c r="AT173" s="24" t="s">
        <v>149</v>
      </c>
      <c r="AU173" s="24" t="s">
        <v>92</v>
      </c>
      <c r="AY173" s="24" t="s">
        <v>147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90</v>
      </c>
      <c r="BK173" s="233">
        <f>ROUND(I173*H173,2)</f>
        <v>0</v>
      </c>
      <c r="BL173" s="24" t="s">
        <v>154</v>
      </c>
      <c r="BM173" s="24" t="s">
        <v>277</v>
      </c>
    </row>
    <row r="174" s="1" customFormat="1">
      <c r="B174" s="47"/>
      <c r="C174" s="75"/>
      <c r="D174" s="236" t="s">
        <v>168</v>
      </c>
      <c r="E174" s="75"/>
      <c r="F174" s="257" t="s">
        <v>235</v>
      </c>
      <c r="G174" s="75"/>
      <c r="H174" s="75"/>
      <c r="I174" s="192"/>
      <c r="J174" s="75"/>
      <c r="K174" s="75"/>
      <c r="L174" s="73"/>
      <c r="M174" s="258"/>
      <c r="N174" s="48"/>
      <c r="O174" s="48"/>
      <c r="P174" s="48"/>
      <c r="Q174" s="48"/>
      <c r="R174" s="48"/>
      <c r="S174" s="48"/>
      <c r="T174" s="96"/>
      <c r="AT174" s="24" t="s">
        <v>168</v>
      </c>
      <c r="AU174" s="24" t="s">
        <v>92</v>
      </c>
    </row>
    <row r="175" s="11" customFormat="1">
      <c r="B175" s="234"/>
      <c r="C175" s="235"/>
      <c r="D175" s="236" t="s">
        <v>156</v>
      </c>
      <c r="E175" s="237" t="s">
        <v>80</v>
      </c>
      <c r="F175" s="238" t="s">
        <v>278</v>
      </c>
      <c r="G175" s="235"/>
      <c r="H175" s="239">
        <v>22241.150000000001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156</v>
      </c>
      <c r="AU175" s="245" t="s">
        <v>92</v>
      </c>
      <c r="AV175" s="11" t="s">
        <v>92</v>
      </c>
      <c r="AW175" s="11" t="s">
        <v>44</v>
      </c>
      <c r="AX175" s="11" t="s">
        <v>90</v>
      </c>
      <c r="AY175" s="245" t="s">
        <v>147</v>
      </c>
    </row>
    <row r="176" s="1" customFormat="1" ht="38.25" customHeight="1">
      <c r="B176" s="47"/>
      <c r="C176" s="222" t="s">
        <v>279</v>
      </c>
      <c r="D176" s="222" t="s">
        <v>149</v>
      </c>
      <c r="E176" s="223" t="s">
        <v>280</v>
      </c>
      <c r="F176" s="224" t="s">
        <v>281</v>
      </c>
      <c r="G176" s="225" t="s">
        <v>166</v>
      </c>
      <c r="H176" s="226">
        <v>363.92599999999999</v>
      </c>
      <c r="I176" s="227"/>
      <c r="J176" s="228">
        <f>ROUND(I176*H176,2)</f>
        <v>0</v>
      </c>
      <c r="K176" s="224" t="s">
        <v>153</v>
      </c>
      <c r="L176" s="73"/>
      <c r="M176" s="229" t="s">
        <v>80</v>
      </c>
      <c r="N176" s="230" t="s">
        <v>52</v>
      </c>
      <c r="O176" s="48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AR176" s="24" t="s">
        <v>154</v>
      </c>
      <c r="AT176" s="24" t="s">
        <v>149</v>
      </c>
      <c r="AU176" s="24" t="s">
        <v>92</v>
      </c>
      <c r="AY176" s="24" t="s">
        <v>147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24" t="s">
        <v>90</v>
      </c>
      <c r="BK176" s="233">
        <f>ROUND(I176*H176,2)</f>
        <v>0</v>
      </c>
      <c r="BL176" s="24" t="s">
        <v>154</v>
      </c>
      <c r="BM176" s="24" t="s">
        <v>282</v>
      </c>
    </row>
    <row r="177" s="1" customFormat="1">
      <c r="B177" s="47"/>
      <c r="C177" s="75"/>
      <c r="D177" s="236" t="s">
        <v>168</v>
      </c>
      <c r="E177" s="75"/>
      <c r="F177" s="257" t="s">
        <v>283</v>
      </c>
      <c r="G177" s="75"/>
      <c r="H177" s="75"/>
      <c r="I177" s="192"/>
      <c r="J177" s="75"/>
      <c r="K177" s="75"/>
      <c r="L177" s="73"/>
      <c r="M177" s="258"/>
      <c r="N177" s="48"/>
      <c r="O177" s="48"/>
      <c r="P177" s="48"/>
      <c r="Q177" s="48"/>
      <c r="R177" s="48"/>
      <c r="S177" s="48"/>
      <c r="T177" s="96"/>
      <c r="AT177" s="24" t="s">
        <v>168</v>
      </c>
      <c r="AU177" s="24" t="s">
        <v>92</v>
      </c>
    </row>
    <row r="178" s="11" customFormat="1">
      <c r="B178" s="234"/>
      <c r="C178" s="235"/>
      <c r="D178" s="236" t="s">
        <v>156</v>
      </c>
      <c r="E178" s="237" t="s">
        <v>80</v>
      </c>
      <c r="F178" s="238" t="s">
        <v>171</v>
      </c>
      <c r="G178" s="235"/>
      <c r="H178" s="239">
        <v>363.92599999999999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156</v>
      </c>
      <c r="AU178" s="245" t="s">
        <v>92</v>
      </c>
      <c r="AV178" s="11" t="s">
        <v>92</v>
      </c>
      <c r="AW178" s="11" t="s">
        <v>44</v>
      </c>
      <c r="AX178" s="11" t="s">
        <v>82</v>
      </c>
      <c r="AY178" s="245" t="s">
        <v>147</v>
      </c>
    </row>
    <row r="179" s="12" customFormat="1">
      <c r="B179" s="246"/>
      <c r="C179" s="247"/>
      <c r="D179" s="236" t="s">
        <v>156</v>
      </c>
      <c r="E179" s="248" t="s">
        <v>80</v>
      </c>
      <c r="F179" s="249" t="s">
        <v>158</v>
      </c>
      <c r="G179" s="247"/>
      <c r="H179" s="250">
        <v>363.92599999999999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156</v>
      </c>
      <c r="AU179" s="256" t="s">
        <v>92</v>
      </c>
      <c r="AV179" s="12" t="s">
        <v>154</v>
      </c>
      <c r="AW179" s="12" t="s">
        <v>44</v>
      </c>
      <c r="AX179" s="12" t="s">
        <v>90</v>
      </c>
      <c r="AY179" s="256" t="s">
        <v>147</v>
      </c>
    </row>
    <row r="180" s="1" customFormat="1" ht="38.25" customHeight="1">
      <c r="B180" s="47"/>
      <c r="C180" s="222" t="s">
        <v>284</v>
      </c>
      <c r="D180" s="222" t="s">
        <v>149</v>
      </c>
      <c r="E180" s="223" t="s">
        <v>285</v>
      </c>
      <c r="F180" s="224" t="s">
        <v>286</v>
      </c>
      <c r="G180" s="225" t="s">
        <v>166</v>
      </c>
      <c r="H180" s="226">
        <v>2187.5900000000001</v>
      </c>
      <c r="I180" s="227"/>
      <c r="J180" s="228">
        <f>ROUND(I180*H180,2)</f>
        <v>0</v>
      </c>
      <c r="K180" s="224" t="s">
        <v>153</v>
      </c>
      <c r="L180" s="73"/>
      <c r="M180" s="229" t="s">
        <v>80</v>
      </c>
      <c r="N180" s="230" t="s">
        <v>52</v>
      </c>
      <c r="O180" s="48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AR180" s="24" t="s">
        <v>154</v>
      </c>
      <c r="AT180" s="24" t="s">
        <v>149</v>
      </c>
      <c r="AU180" s="24" t="s">
        <v>92</v>
      </c>
      <c r="AY180" s="24" t="s">
        <v>147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24" t="s">
        <v>90</v>
      </c>
      <c r="BK180" s="233">
        <f>ROUND(I180*H180,2)</f>
        <v>0</v>
      </c>
      <c r="BL180" s="24" t="s">
        <v>154</v>
      </c>
      <c r="BM180" s="24" t="s">
        <v>287</v>
      </c>
    </row>
    <row r="181" s="11" customFormat="1">
      <c r="B181" s="234"/>
      <c r="C181" s="235"/>
      <c r="D181" s="236" t="s">
        <v>156</v>
      </c>
      <c r="E181" s="237" t="s">
        <v>80</v>
      </c>
      <c r="F181" s="238" t="s">
        <v>288</v>
      </c>
      <c r="G181" s="235"/>
      <c r="H181" s="239">
        <v>2187.5900000000001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156</v>
      </c>
      <c r="AU181" s="245" t="s">
        <v>92</v>
      </c>
      <c r="AV181" s="11" t="s">
        <v>92</v>
      </c>
      <c r="AW181" s="11" t="s">
        <v>44</v>
      </c>
      <c r="AX181" s="11" t="s">
        <v>82</v>
      </c>
      <c r="AY181" s="245" t="s">
        <v>147</v>
      </c>
    </row>
    <row r="182" s="12" customFormat="1">
      <c r="B182" s="246"/>
      <c r="C182" s="247"/>
      <c r="D182" s="236" t="s">
        <v>156</v>
      </c>
      <c r="E182" s="248" t="s">
        <v>80</v>
      </c>
      <c r="F182" s="249" t="s">
        <v>158</v>
      </c>
      <c r="G182" s="247"/>
      <c r="H182" s="250">
        <v>2187.5900000000001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156</v>
      </c>
      <c r="AU182" s="256" t="s">
        <v>92</v>
      </c>
      <c r="AV182" s="12" t="s">
        <v>154</v>
      </c>
      <c r="AW182" s="12" t="s">
        <v>44</v>
      </c>
      <c r="AX182" s="12" t="s">
        <v>90</v>
      </c>
      <c r="AY182" s="256" t="s">
        <v>147</v>
      </c>
    </row>
    <row r="183" s="1" customFormat="1" ht="16.5" customHeight="1">
      <c r="B183" s="47"/>
      <c r="C183" s="222" t="s">
        <v>289</v>
      </c>
      <c r="D183" s="222" t="s">
        <v>149</v>
      </c>
      <c r="E183" s="223" t="s">
        <v>290</v>
      </c>
      <c r="F183" s="224" t="s">
        <v>291</v>
      </c>
      <c r="G183" s="225" t="s">
        <v>166</v>
      </c>
      <c r="H183" s="226">
        <v>2426.1700000000001</v>
      </c>
      <c r="I183" s="227"/>
      <c r="J183" s="228">
        <f>ROUND(I183*H183,2)</f>
        <v>0</v>
      </c>
      <c r="K183" s="224" t="s">
        <v>80</v>
      </c>
      <c r="L183" s="73"/>
      <c r="M183" s="229" t="s">
        <v>80</v>
      </c>
      <c r="N183" s="230" t="s">
        <v>52</v>
      </c>
      <c r="O183" s="48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4" t="s">
        <v>154</v>
      </c>
      <c r="AT183" s="24" t="s">
        <v>149</v>
      </c>
      <c r="AU183" s="24" t="s">
        <v>92</v>
      </c>
      <c r="AY183" s="24" t="s">
        <v>147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24" t="s">
        <v>90</v>
      </c>
      <c r="BK183" s="233">
        <f>ROUND(I183*H183,2)</f>
        <v>0</v>
      </c>
      <c r="BL183" s="24" t="s">
        <v>154</v>
      </c>
      <c r="BM183" s="24" t="s">
        <v>292</v>
      </c>
    </row>
    <row r="184" s="11" customFormat="1">
      <c r="B184" s="234"/>
      <c r="C184" s="235"/>
      <c r="D184" s="236" t="s">
        <v>156</v>
      </c>
      <c r="E184" s="237" t="s">
        <v>80</v>
      </c>
      <c r="F184" s="238" t="s">
        <v>293</v>
      </c>
      <c r="G184" s="235"/>
      <c r="H184" s="239">
        <v>2426.1700000000001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156</v>
      </c>
      <c r="AU184" s="245" t="s">
        <v>92</v>
      </c>
      <c r="AV184" s="11" t="s">
        <v>92</v>
      </c>
      <c r="AW184" s="11" t="s">
        <v>44</v>
      </c>
      <c r="AX184" s="11" t="s">
        <v>82</v>
      </c>
      <c r="AY184" s="245" t="s">
        <v>147</v>
      </c>
    </row>
    <row r="185" s="12" customFormat="1">
      <c r="B185" s="246"/>
      <c r="C185" s="247"/>
      <c r="D185" s="236" t="s">
        <v>156</v>
      </c>
      <c r="E185" s="248" t="s">
        <v>80</v>
      </c>
      <c r="F185" s="249" t="s">
        <v>158</v>
      </c>
      <c r="G185" s="247"/>
      <c r="H185" s="250">
        <v>2426.1700000000001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156</v>
      </c>
      <c r="AU185" s="256" t="s">
        <v>92</v>
      </c>
      <c r="AV185" s="12" t="s">
        <v>154</v>
      </c>
      <c r="AW185" s="12" t="s">
        <v>44</v>
      </c>
      <c r="AX185" s="12" t="s">
        <v>90</v>
      </c>
      <c r="AY185" s="256" t="s">
        <v>147</v>
      </c>
    </row>
    <row r="186" s="1" customFormat="1" ht="25.5" customHeight="1">
      <c r="B186" s="47"/>
      <c r="C186" s="222" t="s">
        <v>294</v>
      </c>
      <c r="D186" s="222" t="s">
        <v>149</v>
      </c>
      <c r="E186" s="223" t="s">
        <v>295</v>
      </c>
      <c r="F186" s="224" t="s">
        <v>296</v>
      </c>
      <c r="G186" s="225" t="s">
        <v>166</v>
      </c>
      <c r="H186" s="226">
        <v>2187.5900000000001</v>
      </c>
      <c r="I186" s="227"/>
      <c r="J186" s="228">
        <f>ROUND(I186*H186,2)</f>
        <v>0</v>
      </c>
      <c r="K186" s="224" t="s">
        <v>153</v>
      </c>
      <c r="L186" s="73"/>
      <c r="M186" s="229" t="s">
        <v>80</v>
      </c>
      <c r="N186" s="230" t="s">
        <v>52</v>
      </c>
      <c r="O186" s="48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4" t="s">
        <v>154</v>
      </c>
      <c r="AT186" s="24" t="s">
        <v>149</v>
      </c>
      <c r="AU186" s="24" t="s">
        <v>92</v>
      </c>
      <c r="AY186" s="24" t="s">
        <v>147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90</v>
      </c>
      <c r="BK186" s="233">
        <f>ROUND(I186*H186,2)</f>
        <v>0</v>
      </c>
      <c r="BL186" s="24" t="s">
        <v>154</v>
      </c>
      <c r="BM186" s="24" t="s">
        <v>297</v>
      </c>
    </row>
    <row r="187" s="11" customFormat="1">
      <c r="B187" s="234"/>
      <c r="C187" s="235"/>
      <c r="D187" s="236" t="s">
        <v>156</v>
      </c>
      <c r="E187" s="237" t="s">
        <v>80</v>
      </c>
      <c r="F187" s="238" t="s">
        <v>288</v>
      </c>
      <c r="G187" s="235"/>
      <c r="H187" s="239">
        <v>2187.5900000000001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156</v>
      </c>
      <c r="AU187" s="245" t="s">
        <v>92</v>
      </c>
      <c r="AV187" s="11" t="s">
        <v>92</v>
      </c>
      <c r="AW187" s="11" t="s">
        <v>44</v>
      </c>
      <c r="AX187" s="11" t="s">
        <v>82</v>
      </c>
      <c r="AY187" s="245" t="s">
        <v>147</v>
      </c>
    </row>
    <row r="188" s="12" customFormat="1">
      <c r="B188" s="246"/>
      <c r="C188" s="247"/>
      <c r="D188" s="236" t="s">
        <v>156</v>
      </c>
      <c r="E188" s="248" t="s">
        <v>80</v>
      </c>
      <c r="F188" s="249" t="s">
        <v>158</v>
      </c>
      <c r="G188" s="247"/>
      <c r="H188" s="250">
        <v>2187.5900000000001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156</v>
      </c>
      <c r="AU188" s="256" t="s">
        <v>92</v>
      </c>
      <c r="AV188" s="12" t="s">
        <v>154</v>
      </c>
      <c r="AW188" s="12" t="s">
        <v>44</v>
      </c>
      <c r="AX188" s="12" t="s">
        <v>90</v>
      </c>
      <c r="AY188" s="256" t="s">
        <v>147</v>
      </c>
    </row>
    <row r="189" s="1" customFormat="1" ht="25.5" customHeight="1">
      <c r="B189" s="47"/>
      <c r="C189" s="222" t="s">
        <v>298</v>
      </c>
      <c r="D189" s="222" t="s">
        <v>149</v>
      </c>
      <c r="E189" s="223" t="s">
        <v>299</v>
      </c>
      <c r="F189" s="224" t="s">
        <v>300</v>
      </c>
      <c r="G189" s="225" t="s">
        <v>166</v>
      </c>
      <c r="H189" s="226">
        <v>1377.72</v>
      </c>
      <c r="I189" s="227"/>
      <c r="J189" s="228">
        <f>ROUND(I189*H189,2)</f>
        <v>0</v>
      </c>
      <c r="K189" s="224" t="s">
        <v>153</v>
      </c>
      <c r="L189" s="73"/>
      <c r="M189" s="229" t="s">
        <v>80</v>
      </c>
      <c r="N189" s="230" t="s">
        <v>52</v>
      </c>
      <c r="O189" s="48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4" t="s">
        <v>154</v>
      </c>
      <c r="AT189" s="24" t="s">
        <v>149</v>
      </c>
      <c r="AU189" s="24" t="s">
        <v>92</v>
      </c>
      <c r="AY189" s="24" t="s">
        <v>147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90</v>
      </c>
      <c r="BK189" s="233">
        <f>ROUND(I189*H189,2)</f>
        <v>0</v>
      </c>
      <c r="BL189" s="24" t="s">
        <v>154</v>
      </c>
      <c r="BM189" s="24" t="s">
        <v>301</v>
      </c>
    </row>
    <row r="190" s="11" customFormat="1">
      <c r="B190" s="234"/>
      <c r="C190" s="235"/>
      <c r="D190" s="236" t="s">
        <v>156</v>
      </c>
      <c r="E190" s="237" t="s">
        <v>80</v>
      </c>
      <c r="F190" s="238" t="s">
        <v>302</v>
      </c>
      <c r="G190" s="235"/>
      <c r="H190" s="239">
        <v>1377.72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156</v>
      </c>
      <c r="AU190" s="245" t="s">
        <v>92</v>
      </c>
      <c r="AV190" s="11" t="s">
        <v>92</v>
      </c>
      <c r="AW190" s="11" t="s">
        <v>44</v>
      </c>
      <c r="AX190" s="11" t="s">
        <v>82</v>
      </c>
      <c r="AY190" s="245" t="s">
        <v>147</v>
      </c>
    </row>
    <row r="191" s="12" customFormat="1">
      <c r="B191" s="246"/>
      <c r="C191" s="247"/>
      <c r="D191" s="236" t="s">
        <v>156</v>
      </c>
      <c r="E191" s="248" t="s">
        <v>80</v>
      </c>
      <c r="F191" s="249" t="s">
        <v>158</v>
      </c>
      <c r="G191" s="247"/>
      <c r="H191" s="250">
        <v>1377.72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156</v>
      </c>
      <c r="AU191" s="256" t="s">
        <v>92</v>
      </c>
      <c r="AV191" s="12" t="s">
        <v>154</v>
      </c>
      <c r="AW191" s="12" t="s">
        <v>44</v>
      </c>
      <c r="AX191" s="12" t="s">
        <v>90</v>
      </c>
      <c r="AY191" s="256" t="s">
        <v>147</v>
      </c>
    </row>
    <row r="192" s="1" customFormat="1" ht="16.5" customHeight="1">
      <c r="B192" s="47"/>
      <c r="C192" s="280" t="s">
        <v>303</v>
      </c>
      <c r="D192" s="280" t="s">
        <v>241</v>
      </c>
      <c r="E192" s="281" t="s">
        <v>304</v>
      </c>
      <c r="F192" s="282" t="s">
        <v>305</v>
      </c>
      <c r="G192" s="283" t="s">
        <v>244</v>
      </c>
      <c r="H192" s="284">
        <v>2829.9749999999999</v>
      </c>
      <c r="I192" s="285"/>
      <c r="J192" s="286">
        <f>ROUND(I192*H192,2)</f>
        <v>0</v>
      </c>
      <c r="K192" s="282" t="s">
        <v>153</v>
      </c>
      <c r="L192" s="287"/>
      <c r="M192" s="288" t="s">
        <v>80</v>
      </c>
      <c r="N192" s="289" t="s">
        <v>52</v>
      </c>
      <c r="O192" s="48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4" t="s">
        <v>191</v>
      </c>
      <c r="AT192" s="24" t="s">
        <v>241</v>
      </c>
      <c r="AU192" s="24" t="s">
        <v>92</v>
      </c>
      <c r="AY192" s="24" t="s">
        <v>147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4" t="s">
        <v>90</v>
      </c>
      <c r="BK192" s="233">
        <f>ROUND(I192*H192,2)</f>
        <v>0</v>
      </c>
      <c r="BL192" s="24" t="s">
        <v>154</v>
      </c>
      <c r="BM192" s="24" t="s">
        <v>306</v>
      </c>
    </row>
    <row r="193" s="11" customFormat="1">
      <c r="B193" s="234"/>
      <c r="C193" s="235"/>
      <c r="D193" s="236" t="s">
        <v>156</v>
      </c>
      <c r="E193" s="237" t="s">
        <v>80</v>
      </c>
      <c r="F193" s="238" t="s">
        <v>307</v>
      </c>
      <c r="G193" s="235"/>
      <c r="H193" s="239">
        <v>2829.9749999999999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156</v>
      </c>
      <c r="AU193" s="245" t="s">
        <v>92</v>
      </c>
      <c r="AV193" s="11" t="s">
        <v>92</v>
      </c>
      <c r="AW193" s="11" t="s">
        <v>44</v>
      </c>
      <c r="AX193" s="11" t="s">
        <v>82</v>
      </c>
      <c r="AY193" s="245" t="s">
        <v>147</v>
      </c>
    </row>
    <row r="194" s="12" customFormat="1">
      <c r="B194" s="246"/>
      <c r="C194" s="247"/>
      <c r="D194" s="236" t="s">
        <v>156</v>
      </c>
      <c r="E194" s="248" t="s">
        <v>80</v>
      </c>
      <c r="F194" s="249" t="s">
        <v>158</v>
      </c>
      <c r="G194" s="247"/>
      <c r="H194" s="250">
        <v>2829.9749999999999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156</v>
      </c>
      <c r="AU194" s="256" t="s">
        <v>92</v>
      </c>
      <c r="AV194" s="12" t="s">
        <v>154</v>
      </c>
      <c r="AW194" s="12" t="s">
        <v>44</v>
      </c>
      <c r="AX194" s="12" t="s">
        <v>90</v>
      </c>
      <c r="AY194" s="256" t="s">
        <v>147</v>
      </c>
    </row>
    <row r="195" s="1" customFormat="1" ht="38.25" customHeight="1">
      <c r="B195" s="47"/>
      <c r="C195" s="222" t="s">
        <v>308</v>
      </c>
      <c r="D195" s="222" t="s">
        <v>149</v>
      </c>
      <c r="E195" s="223" t="s">
        <v>309</v>
      </c>
      <c r="F195" s="224" t="s">
        <v>310</v>
      </c>
      <c r="G195" s="225" t="s">
        <v>166</v>
      </c>
      <c r="H195" s="226">
        <v>809.87</v>
      </c>
      <c r="I195" s="227"/>
      <c r="J195" s="228">
        <f>ROUND(I195*H195,2)</f>
        <v>0</v>
      </c>
      <c r="K195" s="224" t="s">
        <v>153</v>
      </c>
      <c r="L195" s="73"/>
      <c r="M195" s="229" t="s">
        <v>80</v>
      </c>
      <c r="N195" s="230" t="s">
        <v>52</v>
      </c>
      <c r="O195" s="48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AR195" s="24" t="s">
        <v>154</v>
      </c>
      <c r="AT195" s="24" t="s">
        <v>149</v>
      </c>
      <c r="AU195" s="24" t="s">
        <v>92</v>
      </c>
      <c r="AY195" s="24" t="s">
        <v>147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24" t="s">
        <v>90</v>
      </c>
      <c r="BK195" s="233">
        <f>ROUND(I195*H195,2)</f>
        <v>0</v>
      </c>
      <c r="BL195" s="24" t="s">
        <v>154</v>
      </c>
      <c r="BM195" s="24" t="s">
        <v>311</v>
      </c>
    </row>
    <row r="196" s="1" customFormat="1">
      <c r="B196" s="47"/>
      <c r="C196" s="75"/>
      <c r="D196" s="236" t="s">
        <v>168</v>
      </c>
      <c r="E196" s="75"/>
      <c r="F196" s="257" t="s">
        <v>312</v>
      </c>
      <c r="G196" s="75"/>
      <c r="H196" s="75"/>
      <c r="I196" s="192"/>
      <c r="J196" s="75"/>
      <c r="K196" s="75"/>
      <c r="L196" s="73"/>
      <c r="M196" s="258"/>
      <c r="N196" s="48"/>
      <c r="O196" s="48"/>
      <c r="P196" s="48"/>
      <c r="Q196" s="48"/>
      <c r="R196" s="48"/>
      <c r="S196" s="48"/>
      <c r="T196" s="96"/>
      <c r="AT196" s="24" t="s">
        <v>168</v>
      </c>
      <c r="AU196" s="24" t="s">
        <v>92</v>
      </c>
    </row>
    <row r="197" s="11" customFormat="1">
      <c r="B197" s="234"/>
      <c r="C197" s="235"/>
      <c r="D197" s="236" t="s">
        <v>156</v>
      </c>
      <c r="E197" s="237" t="s">
        <v>80</v>
      </c>
      <c r="F197" s="238" t="s">
        <v>313</v>
      </c>
      <c r="G197" s="235"/>
      <c r="H197" s="239">
        <v>809.87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156</v>
      </c>
      <c r="AU197" s="245" t="s">
        <v>92</v>
      </c>
      <c r="AV197" s="11" t="s">
        <v>92</v>
      </c>
      <c r="AW197" s="11" t="s">
        <v>44</v>
      </c>
      <c r="AX197" s="11" t="s">
        <v>82</v>
      </c>
      <c r="AY197" s="245" t="s">
        <v>147</v>
      </c>
    </row>
    <row r="198" s="12" customFormat="1">
      <c r="B198" s="246"/>
      <c r="C198" s="247"/>
      <c r="D198" s="236" t="s">
        <v>156</v>
      </c>
      <c r="E198" s="248" t="s">
        <v>80</v>
      </c>
      <c r="F198" s="249" t="s">
        <v>158</v>
      </c>
      <c r="G198" s="247"/>
      <c r="H198" s="250">
        <v>809.87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156</v>
      </c>
      <c r="AU198" s="256" t="s">
        <v>92</v>
      </c>
      <c r="AV198" s="12" t="s">
        <v>154</v>
      </c>
      <c r="AW198" s="12" t="s">
        <v>44</v>
      </c>
      <c r="AX198" s="12" t="s">
        <v>90</v>
      </c>
      <c r="AY198" s="256" t="s">
        <v>147</v>
      </c>
    </row>
    <row r="199" s="1" customFormat="1" ht="16.5" customHeight="1">
      <c r="B199" s="47"/>
      <c r="C199" s="280" t="s">
        <v>314</v>
      </c>
      <c r="D199" s="280" t="s">
        <v>241</v>
      </c>
      <c r="E199" s="281" t="s">
        <v>315</v>
      </c>
      <c r="F199" s="282" t="s">
        <v>316</v>
      </c>
      <c r="G199" s="283" t="s">
        <v>244</v>
      </c>
      <c r="H199" s="284">
        <v>1663.5540000000001</v>
      </c>
      <c r="I199" s="285"/>
      <c r="J199" s="286">
        <f>ROUND(I199*H199,2)</f>
        <v>0</v>
      </c>
      <c r="K199" s="282" t="s">
        <v>153</v>
      </c>
      <c r="L199" s="287"/>
      <c r="M199" s="288" t="s">
        <v>80</v>
      </c>
      <c r="N199" s="289" t="s">
        <v>52</v>
      </c>
      <c r="O199" s="48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AR199" s="24" t="s">
        <v>191</v>
      </c>
      <c r="AT199" s="24" t="s">
        <v>241</v>
      </c>
      <c r="AU199" s="24" t="s">
        <v>92</v>
      </c>
      <c r="AY199" s="24" t="s">
        <v>147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4" t="s">
        <v>90</v>
      </c>
      <c r="BK199" s="233">
        <f>ROUND(I199*H199,2)</f>
        <v>0</v>
      </c>
      <c r="BL199" s="24" t="s">
        <v>154</v>
      </c>
      <c r="BM199" s="24" t="s">
        <v>317</v>
      </c>
    </row>
    <row r="200" s="11" customFormat="1">
      <c r="B200" s="234"/>
      <c r="C200" s="235"/>
      <c r="D200" s="236" t="s">
        <v>156</v>
      </c>
      <c r="E200" s="237" t="s">
        <v>80</v>
      </c>
      <c r="F200" s="238" t="s">
        <v>318</v>
      </c>
      <c r="G200" s="235"/>
      <c r="H200" s="239">
        <v>1663.5540000000001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156</v>
      </c>
      <c r="AU200" s="245" t="s">
        <v>92</v>
      </c>
      <c r="AV200" s="11" t="s">
        <v>92</v>
      </c>
      <c r="AW200" s="11" t="s">
        <v>44</v>
      </c>
      <c r="AX200" s="11" t="s">
        <v>82</v>
      </c>
      <c r="AY200" s="245" t="s">
        <v>147</v>
      </c>
    </row>
    <row r="201" s="12" customFormat="1">
      <c r="B201" s="246"/>
      <c r="C201" s="247"/>
      <c r="D201" s="236" t="s">
        <v>156</v>
      </c>
      <c r="E201" s="248" t="s">
        <v>80</v>
      </c>
      <c r="F201" s="249" t="s">
        <v>158</v>
      </c>
      <c r="G201" s="247"/>
      <c r="H201" s="250">
        <v>1663.5540000000001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156</v>
      </c>
      <c r="AU201" s="256" t="s">
        <v>92</v>
      </c>
      <c r="AV201" s="12" t="s">
        <v>154</v>
      </c>
      <c r="AW201" s="12" t="s">
        <v>44</v>
      </c>
      <c r="AX201" s="12" t="s">
        <v>90</v>
      </c>
      <c r="AY201" s="256" t="s">
        <v>147</v>
      </c>
    </row>
    <row r="202" s="1" customFormat="1" ht="25.5" customHeight="1">
      <c r="B202" s="47"/>
      <c r="C202" s="222" t="s">
        <v>319</v>
      </c>
      <c r="D202" s="222" t="s">
        <v>149</v>
      </c>
      <c r="E202" s="223" t="s">
        <v>320</v>
      </c>
      <c r="F202" s="224" t="s">
        <v>321</v>
      </c>
      <c r="G202" s="225" t="s">
        <v>206</v>
      </c>
      <c r="H202" s="226">
        <v>1713.25</v>
      </c>
      <c r="I202" s="227"/>
      <c r="J202" s="228">
        <f>ROUND(I202*H202,2)</f>
        <v>0</v>
      </c>
      <c r="K202" s="224" t="s">
        <v>153</v>
      </c>
      <c r="L202" s="73"/>
      <c r="M202" s="229" t="s">
        <v>80</v>
      </c>
      <c r="N202" s="230" t="s">
        <v>52</v>
      </c>
      <c r="O202" s="48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4" t="s">
        <v>154</v>
      </c>
      <c r="AT202" s="24" t="s">
        <v>149</v>
      </c>
      <c r="AU202" s="24" t="s">
        <v>92</v>
      </c>
      <c r="AY202" s="24" t="s">
        <v>147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24" t="s">
        <v>90</v>
      </c>
      <c r="BK202" s="233">
        <f>ROUND(I202*H202,2)</f>
        <v>0</v>
      </c>
      <c r="BL202" s="24" t="s">
        <v>154</v>
      </c>
      <c r="BM202" s="24" t="s">
        <v>322</v>
      </c>
    </row>
    <row r="203" s="11" customFormat="1">
      <c r="B203" s="234"/>
      <c r="C203" s="235"/>
      <c r="D203" s="236" t="s">
        <v>156</v>
      </c>
      <c r="E203" s="237" t="s">
        <v>80</v>
      </c>
      <c r="F203" s="238" t="s">
        <v>323</v>
      </c>
      <c r="G203" s="235"/>
      <c r="H203" s="239">
        <v>1713.25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156</v>
      </c>
      <c r="AU203" s="245" t="s">
        <v>92</v>
      </c>
      <c r="AV203" s="11" t="s">
        <v>92</v>
      </c>
      <c r="AW203" s="11" t="s">
        <v>44</v>
      </c>
      <c r="AX203" s="11" t="s">
        <v>82</v>
      </c>
      <c r="AY203" s="245" t="s">
        <v>147</v>
      </c>
    </row>
    <row r="204" s="12" customFormat="1">
      <c r="B204" s="246"/>
      <c r="C204" s="247"/>
      <c r="D204" s="236" t="s">
        <v>156</v>
      </c>
      <c r="E204" s="248" t="s">
        <v>80</v>
      </c>
      <c r="F204" s="249" t="s">
        <v>158</v>
      </c>
      <c r="G204" s="247"/>
      <c r="H204" s="250">
        <v>1713.25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156</v>
      </c>
      <c r="AU204" s="256" t="s">
        <v>92</v>
      </c>
      <c r="AV204" s="12" t="s">
        <v>154</v>
      </c>
      <c r="AW204" s="12" t="s">
        <v>44</v>
      </c>
      <c r="AX204" s="12" t="s">
        <v>90</v>
      </c>
      <c r="AY204" s="256" t="s">
        <v>147</v>
      </c>
    </row>
    <row r="205" s="10" customFormat="1" ht="29.88" customHeight="1">
      <c r="B205" s="206"/>
      <c r="C205" s="207"/>
      <c r="D205" s="208" t="s">
        <v>81</v>
      </c>
      <c r="E205" s="220" t="s">
        <v>154</v>
      </c>
      <c r="F205" s="220" t="s">
        <v>324</v>
      </c>
      <c r="G205" s="207"/>
      <c r="H205" s="207"/>
      <c r="I205" s="210"/>
      <c r="J205" s="221">
        <f>BK205</f>
        <v>0</v>
      </c>
      <c r="K205" s="207"/>
      <c r="L205" s="212"/>
      <c r="M205" s="213"/>
      <c r="N205" s="214"/>
      <c r="O205" s="214"/>
      <c r="P205" s="215">
        <f>SUM(P206:P214)</f>
        <v>0</v>
      </c>
      <c r="Q205" s="214"/>
      <c r="R205" s="215">
        <f>SUM(R206:R214)</f>
        <v>351.53260280000001</v>
      </c>
      <c r="S205" s="214"/>
      <c r="T205" s="216">
        <f>SUM(T206:T214)</f>
        <v>0</v>
      </c>
      <c r="AR205" s="217" t="s">
        <v>90</v>
      </c>
      <c r="AT205" s="218" t="s">
        <v>81</v>
      </c>
      <c r="AU205" s="218" t="s">
        <v>90</v>
      </c>
      <c r="AY205" s="217" t="s">
        <v>147</v>
      </c>
      <c r="BK205" s="219">
        <f>SUM(BK206:BK214)</f>
        <v>0</v>
      </c>
    </row>
    <row r="206" s="1" customFormat="1" ht="25.5" customHeight="1">
      <c r="B206" s="47"/>
      <c r="C206" s="222" t="s">
        <v>325</v>
      </c>
      <c r="D206" s="222" t="s">
        <v>149</v>
      </c>
      <c r="E206" s="223" t="s">
        <v>326</v>
      </c>
      <c r="F206" s="224" t="s">
        <v>327</v>
      </c>
      <c r="G206" s="225" t="s">
        <v>166</v>
      </c>
      <c r="H206" s="226">
        <v>179.13999999999999</v>
      </c>
      <c r="I206" s="227"/>
      <c r="J206" s="228">
        <f>ROUND(I206*H206,2)</f>
        <v>0</v>
      </c>
      <c r="K206" s="224" t="s">
        <v>153</v>
      </c>
      <c r="L206" s="73"/>
      <c r="M206" s="229" t="s">
        <v>80</v>
      </c>
      <c r="N206" s="230" t="s">
        <v>52</v>
      </c>
      <c r="O206" s="48"/>
      <c r="P206" s="231">
        <f>O206*H206</f>
        <v>0</v>
      </c>
      <c r="Q206" s="231">
        <v>1.8907700000000001</v>
      </c>
      <c r="R206" s="231">
        <f>Q206*H206</f>
        <v>338.71253780000001</v>
      </c>
      <c r="S206" s="231">
        <v>0</v>
      </c>
      <c r="T206" s="232">
        <f>S206*H206</f>
        <v>0</v>
      </c>
      <c r="AR206" s="24" t="s">
        <v>154</v>
      </c>
      <c r="AT206" s="24" t="s">
        <v>149</v>
      </c>
      <c r="AU206" s="24" t="s">
        <v>92</v>
      </c>
      <c r="AY206" s="24" t="s">
        <v>147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24" t="s">
        <v>90</v>
      </c>
      <c r="BK206" s="233">
        <f>ROUND(I206*H206,2)</f>
        <v>0</v>
      </c>
      <c r="BL206" s="24" t="s">
        <v>154</v>
      </c>
      <c r="BM206" s="24" t="s">
        <v>328</v>
      </c>
    </row>
    <row r="207" s="11" customFormat="1">
      <c r="B207" s="234"/>
      <c r="C207" s="235"/>
      <c r="D207" s="236" t="s">
        <v>156</v>
      </c>
      <c r="E207" s="237" t="s">
        <v>80</v>
      </c>
      <c r="F207" s="238" t="s">
        <v>329</v>
      </c>
      <c r="G207" s="235"/>
      <c r="H207" s="239">
        <v>179.13999999999999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156</v>
      </c>
      <c r="AU207" s="245" t="s">
        <v>92</v>
      </c>
      <c r="AV207" s="11" t="s">
        <v>92</v>
      </c>
      <c r="AW207" s="11" t="s">
        <v>44</v>
      </c>
      <c r="AX207" s="11" t="s">
        <v>82</v>
      </c>
      <c r="AY207" s="245" t="s">
        <v>147</v>
      </c>
    </row>
    <row r="208" s="12" customFormat="1">
      <c r="B208" s="246"/>
      <c r="C208" s="247"/>
      <c r="D208" s="236" t="s">
        <v>156</v>
      </c>
      <c r="E208" s="248" t="s">
        <v>80</v>
      </c>
      <c r="F208" s="249" t="s">
        <v>158</v>
      </c>
      <c r="G208" s="247"/>
      <c r="H208" s="250">
        <v>179.13999999999999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156</v>
      </c>
      <c r="AU208" s="256" t="s">
        <v>92</v>
      </c>
      <c r="AV208" s="12" t="s">
        <v>154</v>
      </c>
      <c r="AW208" s="12" t="s">
        <v>44</v>
      </c>
      <c r="AX208" s="12" t="s">
        <v>90</v>
      </c>
      <c r="AY208" s="256" t="s">
        <v>147</v>
      </c>
    </row>
    <row r="209" s="1" customFormat="1" ht="25.5" customHeight="1">
      <c r="B209" s="47"/>
      <c r="C209" s="222" t="s">
        <v>330</v>
      </c>
      <c r="D209" s="222" t="s">
        <v>149</v>
      </c>
      <c r="E209" s="223" t="s">
        <v>331</v>
      </c>
      <c r="F209" s="224" t="s">
        <v>332</v>
      </c>
      <c r="G209" s="225" t="s">
        <v>166</v>
      </c>
      <c r="H209" s="226">
        <v>5.7000000000000002</v>
      </c>
      <c r="I209" s="227"/>
      <c r="J209" s="228">
        <f>ROUND(I209*H209,2)</f>
        <v>0</v>
      </c>
      <c r="K209" s="224" t="s">
        <v>153</v>
      </c>
      <c r="L209" s="73"/>
      <c r="M209" s="229" t="s">
        <v>80</v>
      </c>
      <c r="N209" s="230" t="s">
        <v>52</v>
      </c>
      <c r="O209" s="48"/>
      <c r="P209" s="231">
        <f>O209*H209</f>
        <v>0</v>
      </c>
      <c r="Q209" s="231">
        <v>2.234</v>
      </c>
      <c r="R209" s="231">
        <f>Q209*H209</f>
        <v>12.733800000000001</v>
      </c>
      <c r="S209" s="231">
        <v>0</v>
      </c>
      <c r="T209" s="232">
        <f>S209*H209</f>
        <v>0</v>
      </c>
      <c r="AR209" s="24" t="s">
        <v>154</v>
      </c>
      <c r="AT209" s="24" t="s">
        <v>149</v>
      </c>
      <c r="AU209" s="24" t="s">
        <v>92</v>
      </c>
      <c r="AY209" s="24" t="s">
        <v>147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24" t="s">
        <v>90</v>
      </c>
      <c r="BK209" s="233">
        <f>ROUND(I209*H209,2)</f>
        <v>0</v>
      </c>
      <c r="BL209" s="24" t="s">
        <v>154</v>
      </c>
      <c r="BM209" s="24" t="s">
        <v>333</v>
      </c>
    </row>
    <row r="210" s="11" customFormat="1">
      <c r="B210" s="234"/>
      <c r="C210" s="235"/>
      <c r="D210" s="236" t="s">
        <v>156</v>
      </c>
      <c r="E210" s="237" t="s">
        <v>80</v>
      </c>
      <c r="F210" s="238" t="s">
        <v>334</v>
      </c>
      <c r="G210" s="235"/>
      <c r="H210" s="239">
        <v>5.7000000000000002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156</v>
      </c>
      <c r="AU210" s="245" t="s">
        <v>92</v>
      </c>
      <c r="AV210" s="11" t="s">
        <v>92</v>
      </c>
      <c r="AW210" s="11" t="s">
        <v>44</v>
      </c>
      <c r="AX210" s="11" t="s">
        <v>82</v>
      </c>
      <c r="AY210" s="245" t="s">
        <v>147</v>
      </c>
    </row>
    <row r="211" s="12" customFormat="1">
      <c r="B211" s="246"/>
      <c r="C211" s="247"/>
      <c r="D211" s="236" t="s">
        <v>156</v>
      </c>
      <c r="E211" s="248" t="s">
        <v>80</v>
      </c>
      <c r="F211" s="249" t="s">
        <v>158</v>
      </c>
      <c r="G211" s="247"/>
      <c r="H211" s="250">
        <v>5.7000000000000002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156</v>
      </c>
      <c r="AU211" s="256" t="s">
        <v>92</v>
      </c>
      <c r="AV211" s="12" t="s">
        <v>154</v>
      </c>
      <c r="AW211" s="12" t="s">
        <v>44</v>
      </c>
      <c r="AX211" s="12" t="s">
        <v>90</v>
      </c>
      <c r="AY211" s="256" t="s">
        <v>147</v>
      </c>
    </row>
    <row r="212" s="1" customFormat="1" ht="25.5" customHeight="1">
      <c r="B212" s="47"/>
      <c r="C212" s="222" t="s">
        <v>335</v>
      </c>
      <c r="D212" s="222" t="s">
        <v>149</v>
      </c>
      <c r="E212" s="223" t="s">
        <v>336</v>
      </c>
      <c r="F212" s="224" t="s">
        <v>337</v>
      </c>
      <c r="G212" s="225" t="s">
        <v>206</v>
      </c>
      <c r="H212" s="226">
        <v>13.5</v>
      </c>
      <c r="I212" s="227"/>
      <c r="J212" s="228">
        <f>ROUND(I212*H212,2)</f>
        <v>0</v>
      </c>
      <c r="K212" s="224" t="s">
        <v>153</v>
      </c>
      <c r="L212" s="73"/>
      <c r="M212" s="229" t="s">
        <v>80</v>
      </c>
      <c r="N212" s="230" t="s">
        <v>52</v>
      </c>
      <c r="O212" s="48"/>
      <c r="P212" s="231">
        <f>O212*H212</f>
        <v>0</v>
      </c>
      <c r="Q212" s="231">
        <v>0.0063899999999999998</v>
      </c>
      <c r="R212" s="231">
        <f>Q212*H212</f>
        <v>0.086264999999999994</v>
      </c>
      <c r="S212" s="231">
        <v>0</v>
      </c>
      <c r="T212" s="232">
        <f>S212*H212</f>
        <v>0</v>
      </c>
      <c r="AR212" s="24" t="s">
        <v>154</v>
      </c>
      <c r="AT212" s="24" t="s">
        <v>149</v>
      </c>
      <c r="AU212" s="24" t="s">
        <v>92</v>
      </c>
      <c r="AY212" s="24" t="s">
        <v>147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24" t="s">
        <v>90</v>
      </c>
      <c r="BK212" s="233">
        <f>ROUND(I212*H212,2)</f>
        <v>0</v>
      </c>
      <c r="BL212" s="24" t="s">
        <v>154</v>
      </c>
      <c r="BM212" s="24" t="s">
        <v>338</v>
      </c>
    </row>
    <row r="213" s="11" customFormat="1">
      <c r="B213" s="234"/>
      <c r="C213" s="235"/>
      <c r="D213" s="236" t="s">
        <v>156</v>
      </c>
      <c r="E213" s="237" t="s">
        <v>80</v>
      </c>
      <c r="F213" s="238" t="s">
        <v>339</v>
      </c>
      <c r="G213" s="235"/>
      <c r="H213" s="239">
        <v>13.5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156</v>
      </c>
      <c r="AU213" s="245" t="s">
        <v>92</v>
      </c>
      <c r="AV213" s="11" t="s">
        <v>92</v>
      </c>
      <c r="AW213" s="11" t="s">
        <v>44</v>
      </c>
      <c r="AX213" s="11" t="s">
        <v>82</v>
      </c>
      <c r="AY213" s="245" t="s">
        <v>147</v>
      </c>
    </row>
    <row r="214" s="12" customFormat="1">
      <c r="B214" s="246"/>
      <c r="C214" s="247"/>
      <c r="D214" s="236" t="s">
        <v>156</v>
      </c>
      <c r="E214" s="248" t="s">
        <v>80</v>
      </c>
      <c r="F214" s="249" t="s">
        <v>158</v>
      </c>
      <c r="G214" s="247"/>
      <c r="H214" s="250">
        <v>13.5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156</v>
      </c>
      <c r="AU214" s="256" t="s">
        <v>92</v>
      </c>
      <c r="AV214" s="12" t="s">
        <v>154</v>
      </c>
      <c r="AW214" s="12" t="s">
        <v>44</v>
      </c>
      <c r="AX214" s="12" t="s">
        <v>90</v>
      </c>
      <c r="AY214" s="256" t="s">
        <v>147</v>
      </c>
    </row>
    <row r="215" s="10" customFormat="1" ht="29.88" customHeight="1">
      <c r="B215" s="206"/>
      <c r="C215" s="207"/>
      <c r="D215" s="208" t="s">
        <v>81</v>
      </c>
      <c r="E215" s="220" t="s">
        <v>191</v>
      </c>
      <c r="F215" s="220" t="s">
        <v>340</v>
      </c>
      <c r="G215" s="207"/>
      <c r="H215" s="207"/>
      <c r="I215" s="210"/>
      <c r="J215" s="221">
        <f>BK215</f>
        <v>0</v>
      </c>
      <c r="K215" s="207"/>
      <c r="L215" s="212"/>
      <c r="M215" s="213"/>
      <c r="N215" s="214"/>
      <c r="O215" s="214"/>
      <c r="P215" s="215">
        <f>SUM(P216:P721)</f>
        <v>0</v>
      </c>
      <c r="Q215" s="214"/>
      <c r="R215" s="215">
        <f>SUM(R216:R721)</f>
        <v>150.89541829999996</v>
      </c>
      <c r="S215" s="214"/>
      <c r="T215" s="216">
        <f>SUM(T216:T721)</f>
        <v>0</v>
      </c>
      <c r="AR215" s="217" t="s">
        <v>90</v>
      </c>
      <c r="AT215" s="218" t="s">
        <v>81</v>
      </c>
      <c r="AU215" s="218" t="s">
        <v>90</v>
      </c>
      <c r="AY215" s="217" t="s">
        <v>147</v>
      </c>
      <c r="BK215" s="219">
        <f>SUM(BK216:BK721)</f>
        <v>0</v>
      </c>
    </row>
    <row r="216" s="1" customFormat="1" ht="25.5" customHeight="1">
      <c r="B216" s="47"/>
      <c r="C216" s="222" t="s">
        <v>341</v>
      </c>
      <c r="D216" s="222" t="s">
        <v>149</v>
      </c>
      <c r="E216" s="223" t="s">
        <v>342</v>
      </c>
      <c r="F216" s="224" t="s">
        <v>343</v>
      </c>
      <c r="G216" s="225" t="s">
        <v>344</v>
      </c>
      <c r="H216" s="226">
        <v>3</v>
      </c>
      <c r="I216" s="227"/>
      <c r="J216" s="228">
        <f>ROUND(I216*H216,2)</f>
        <v>0</v>
      </c>
      <c r="K216" s="224" t="s">
        <v>153</v>
      </c>
      <c r="L216" s="73"/>
      <c r="M216" s="229" t="s">
        <v>80</v>
      </c>
      <c r="N216" s="230" t="s">
        <v>52</v>
      </c>
      <c r="O216" s="48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AR216" s="24" t="s">
        <v>154</v>
      </c>
      <c r="AT216" s="24" t="s">
        <v>149</v>
      </c>
      <c r="AU216" s="24" t="s">
        <v>92</v>
      </c>
      <c r="AY216" s="24" t="s">
        <v>147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24" t="s">
        <v>90</v>
      </c>
      <c r="BK216" s="233">
        <f>ROUND(I216*H216,2)</f>
        <v>0</v>
      </c>
      <c r="BL216" s="24" t="s">
        <v>154</v>
      </c>
      <c r="BM216" s="24" t="s">
        <v>345</v>
      </c>
    </row>
    <row r="217" s="11" customFormat="1">
      <c r="B217" s="234"/>
      <c r="C217" s="235"/>
      <c r="D217" s="236" t="s">
        <v>156</v>
      </c>
      <c r="E217" s="237" t="s">
        <v>80</v>
      </c>
      <c r="F217" s="238" t="s">
        <v>346</v>
      </c>
      <c r="G217" s="235"/>
      <c r="H217" s="239">
        <v>3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156</v>
      </c>
      <c r="AU217" s="245" t="s">
        <v>92</v>
      </c>
      <c r="AV217" s="11" t="s">
        <v>92</v>
      </c>
      <c r="AW217" s="11" t="s">
        <v>44</v>
      </c>
      <c r="AX217" s="11" t="s">
        <v>82</v>
      </c>
      <c r="AY217" s="245" t="s">
        <v>147</v>
      </c>
    </row>
    <row r="218" s="12" customFormat="1">
      <c r="B218" s="246"/>
      <c r="C218" s="247"/>
      <c r="D218" s="236" t="s">
        <v>156</v>
      </c>
      <c r="E218" s="248" t="s">
        <v>80</v>
      </c>
      <c r="F218" s="249" t="s">
        <v>158</v>
      </c>
      <c r="G218" s="247"/>
      <c r="H218" s="250">
        <v>3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156</v>
      </c>
      <c r="AU218" s="256" t="s">
        <v>92</v>
      </c>
      <c r="AV218" s="12" t="s">
        <v>154</v>
      </c>
      <c r="AW218" s="12" t="s">
        <v>44</v>
      </c>
      <c r="AX218" s="12" t="s">
        <v>90</v>
      </c>
      <c r="AY218" s="256" t="s">
        <v>147</v>
      </c>
    </row>
    <row r="219" s="1" customFormat="1" ht="25.5" customHeight="1">
      <c r="B219" s="47"/>
      <c r="C219" s="222" t="s">
        <v>347</v>
      </c>
      <c r="D219" s="222" t="s">
        <v>149</v>
      </c>
      <c r="E219" s="223" t="s">
        <v>348</v>
      </c>
      <c r="F219" s="224" t="s">
        <v>349</v>
      </c>
      <c r="G219" s="225" t="s">
        <v>344</v>
      </c>
      <c r="H219" s="226">
        <v>6</v>
      </c>
      <c r="I219" s="227"/>
      <c r="J219" s="228">
        <f>ROUND(I219*H219,2)</f>
        <v>0</v>
      </c>
      <c r="K219" s="224" t="s">
        <v>153</v>
      </c>
      <c r="L219" s="73"/>
      <c r="M219" s="229" t="s">
        <v>80</v>
      </c>
      <c r="N219" s="230" t="s">
        <v>52</v>
      </c>
      <c r="O219" s="48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AR219" s="24" t="s">
        <v>154</v>
      </c>
      <c r="AT219" s="24" t="s">
        <v>149</v>
      </c>
      <c r="AU219" s="24" t="s">
        <v>92</v>
      </c>
      <c r="AY219" s="24" t="s">
        <v>147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24" t="s">
        <v>90</v>
      </c>
      <c r="BK219" s="233">
        <f>ROUND(I219*H219,2)</f>
        <v>0</v>
      </c>
      <c r="BL219" s="24" t="s">
        <v>154</v>
      </c>
      <c r="BM219" s="24" t="s">
        <v>350</v>
      </c>
    </row>
    <row r="220" s="11" customFormat="1">
      <c r="B220" s="234"/>
      <c r="C220" s="235"/>
      <c r="D220" s="236" t="s">
        <v>156</v>
      </c>
      <c r="E220" s="237" t="s">
        <v>80</v>
      </c>
      <c r="F220" s="238" t="s">
        <v>351</v>
      </c>
      <c r="G220" s="235"/>
      <c r="H220" s="239">
        <v>6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156</v>
      </c>
      <c r="AU220" s="245" t="s">
        <v>92</v>
      </c>
      <c r="AV220" s="11" t="s">
        <v>92</v>
      </c>
      <c r="AW220" s="11" t="s">
        <v>44</v>
      </c>
      <c r="AX220" s="11" t="s">
        <v>82</v>
      </c>
      <c r="AY220" s="245" t="s">
        <v>147</v>
      </c>
    </row>
    <row r="221" s="12" customFormat="1">
      <c r="B221" s="246"/>
      <c r="C221" s="247"/>
      <c r="D221" s="236" t="s">
        <v>156</v>
      </c>
      <c r="E221" s="248" t="s">
        <v>80</v>
      </c>
      <c r="F221" s="249" t="s">
        <v>158</v>
      </c>
      <c r="G221" s="247"/>
      <c r="H221" s="250">
        <v>6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156</v>
      </c>
      <c r="AU221" s="256" t="s">
        <v>92</v>
      </c>
      <c r="AV221" s="12" t="s">
        <v>154</v>
      </c>
      <c r="AW221" s="12" t="s">
        <v>44</v>
      </c>
      <c r="AX221" s="12" t="s">
        <v>90</v>
      </c>
      <c r="AY221" s="256" t="s">
        <v>147</v>
      </c>
    </row>
    <row r="222" s="1" customFormat="1" ht="25.5" customHeight="1">
      <c r="B222" s="47"/>
      <c r="C222" s="222" t="s">
        <v>352</v>
      </c>
      <c r="D222" s="222" t="s">
        <v>149</v>
      </c>
      <c r="E222" s="223" t="s">
        <v>353</v>
      </c>
      <c r="F222" s="224" t="s">
        <v>354</v>
      </c>
      <c r="G222" s="225" t="s">
        <v>344</v>
      </c>
      <c r="H222" s="226">
        <v>3</v>
      </c>
      <c r="I222" s="227"/>
      <c r="J222" s="228">
        <f>ROUND(I222*H222,2)</f>
        <v>0</v>
      </c>
      <c r="K222" s="224" t="s">
        <v>153</v>
      </c>
      <c r="L222" s="73"/>
      <c r="M222" s="229" t="s">
        <v>80</v>
      </c>
      <c r="N222" s="230" t="s">
        <v>52</v>
      </c>
      <c r="O222" s="48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4" t="s">
        <v>154</v>
      </c>
      <c r="AT222" s="24" t="s">
        <v>149</v>
      </c>
      <c r="AU222" s="24" t="s">
        <v>92</v>
      </c>
      <c r="AY222" s="24" t="s">
        <v>147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24" t="s">
        <v>90</v>
      </c>
      <c r="BK222" s="233">
        <f>ROUND(I222*H222,2)</f>
        <v>0</v>
      </c>
      <c r="BL222" s="24" t="s">
        <v>154</v>
      </c>
      <c r="BM222" s="24" t="s">
        <v>355</v>
      </c>
    </row>
    <row r="223" s="11" customFormat="1">
      <c r="B223" s="234"/>
      <c r="C223" s="235"/>
      <c r="D223" s="236" t="s">
        <v>156</v>
      </c>
      <c r="E223" s="237" t="s">
        <v>80</v>
      </c>
      <c r="F223" s="238" t="s">
        <v>346</v>
      </c>
      <c r="G223" s="235"/>
      <c r="H223" s="239">
        <v>3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156</v>
      </c>
      <c r="AU223" s="245" t="s">
        <v>92</v>
      </c>
      <c r="AV223" s="11" t="s">
        <v>92</v>
      </c>
      <c r="AW223" s="11" t="s">
        <v>44</v>
      </c>
      <c r="AX223" s="11" t="s">
        <v>82</v>
      </c>
      <c r="AY223" s="245" t="s">
        <v>147</v>
      </c>
    </row>
    <row r="224" s="12" customFormat="1">
      <c r="B224" s="246"/>
      <c r="C224" s="247"/>
      <c r="D224" s="236" t="s">
        <v>156</v>
      </c>
      <c r="E224" s="248" t="s">
        <v>80</v>
      </c>
      <c r="F224" s="249" t="s">
        <v>158</v>
      </c>
      <c r="G224" s="247"/>
      <c r="H224" s="250">
        <v>3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156</v>
      </c>
      <c r="AU224" s="256" t="s">
        <v>92</v>
      </c>
      <c r="AV224" s="12" t="s">
        <v>154</v>
      </c>
      <c r="AW224" s="12" t="s">
        <v>44</v>
      </c>
      <c r="AX224" s="12" t="s">
        <v>90</v>
      </c>
      <c r="AY224" s="256" t="s">
        <v>147</v>
      </c>
    </row>
    <row r="225" s="1" customFormat="1" ht="25.5" customHeight="1">
      <c r="B225" s="47"/>
      <c r="C225" s="222" t="s">
        <v>356</v>
      </c>
      <c r="D225" s="222" t="s">
        <v>149</v>
      </c>
      <c r="E225" s="223" t="s">
        <v>357</v>
      </c>
      <c r="F225" s="224" t="s">
        <v>358</v>
      </c>
      <c r="G225" s="225" t="s">
        <v>152</v>
      </c>
      <c r="H225" s="226">
        <v>1163</v>
      </c>
      <c r="I225" s="227"/>
      <c r="J225" s="228">
        <f>ROUND(I225*H225,2)</f>
        <v>0</v>
      </c>
      <c r="K225" s="224" t="s">
        <v>153</v>
      </c>
      <c r="L225" s="73"/>
      <c r="M225" s="229" t="s">
        <v>80</v>
      </c>
      <c r="N225" s="230" t="s">
        <v>52</v>
      </c>
      <c r="O225" s="48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AR225" s="24" t="s">
        <v>154</v>
      </c>
      <c r="AT225" s="24" t="s">
        <v>149</v>
      </c>
      <c r="AU225" s="24" t="s">
        <v>92</v>
      </c>
      <c r="AY225" s="24" t="s">
        <v>147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24" t="s">
        <v>90</v>
      </c>
      <c r="BK225" s="233">
        <f>ROUND(I225*H225,2)</f>
        <v>0</v>
      </c>
      <c r="BL225" s="24" t="s">
        <v>154</v>
      </c>
      <c r="BM225" s="24" t="s">
        <v>359</v>
      </c>
    </row>
    <row r="226" s="11" customFormat="1">
      <c r="B226" s="234"/>
      <c r="C226" s="235"/>
      <c r="D226" s="236" t="s">
        <v>156</v>
      </c>
      <c r="E226" s="237" t="s">
        <v>80</v>
      </c>
      <c r="F226" s="238" t="s">
        <v>360</v>
      </c>
      <c r="G226" s="235"/>
      <c r="H226" s="239">
        <v>1163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156</v>
      </c>
      <c r="AU226" s="245" t="s">
        <v>92</v>
      </c>
      <c r="AV226" s="11" t="s">
        <v>92</v>
      </c>
      <c r="AW226" s="11" t="s">
        <v>44</v>
      </c>
      <c r="AX226" s="11" t="s">
        <v>82</v>
      </c>
      <c r="AY226" s="245" t="s">
        <v>147</v>
      </c>
    </row>
    <row r="227" s="12" customFormat="1">
      <c r="B227" s="246"/>
      <c r="C227" s="247"/>
      <c r="D227" s="236" t="s">
        <v>156</v>
      </c>
      <c r="E227" s="248" t="s">
        <v>80</v>
      </c>
      <c r="F227" s="249" t="s">
        <v>158</v>
      </c>
      <c r="G227" s="247"/>
      <c r="H227" s="250">
        <v>1163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156</v>
      </c>
      <c r="AU227" s="256" t="s">
        <v>92</v>
      </c>
      <c r="AV227" s="12" t="s">
        <v>154</v>
      </c>
      <c r="AW227" s="12" t="s">
        <v>44</v>
      </c>
      <c r="AX227" s="12" t="s">
        <v>90</v>
      </c>
      <c r="AY227" s="256" t="s">
        <v>147</v>
      </c>
    </row>
    <row r="228" s="1" customFormat="1" ht="25.5" customHeight="1">
      <c r="B228" s="47"/>
      <c r="C228" s="280" t="s">
        <v>361</v>
      </c>
      <c r="D228" s="280" t="s">
        <v>241</v>
      </c>
      <c r="E228" s="281" t="s">
        <v>362</v>
      </c>
      <c r="F228" s="282" t="s">
        <v>363</v>
      </c>
      <c r="G228" s="283" t="s">
        <v>152</v>
      </c>
      <c r="H228" s="284">
        <v>98</v>
      </c>
      <c r="I228" s="285"/>
      <c r="J228" s="286">
        <f>ROUND(I228*H228,2)</f>
        <v>0</v>
      </c>
      <c r="K228" s="282" t="s">
        <v>153</v>
      </c>
      <c r="L228" s="287"/>
      <c r="M228" s="288" t="s">
        <v>80</v>
      </c>
      <c r="N228" s="289" t="s">
        <v>52</v>
      </c>
      <c r="O228" s="48"/>
      <c r="P228" s="231">
        <f>O228*H228</f>
        <v>0</v>
      </c>
      <c r="Q228" s="231">
        <v>0.028389999999999999</v>
      </c>
      <c r="R228" s="231">
        <f>Q228*H228</f>
        <v>2.7822199999999997</v>
      </c>
      <c r="S228" s="231">
        <v>0</v>
      </c>
      <c r="T228" s="232">
        <f>S228*H228</f>
        <v>0</v>
      </c>
      <c r="AR228" s="24" t="s">
        <v>191</v>
      </c>
      <c r="AT228" s="24" t="s">
        <v>241</v>
      </c>
      <c r="AU228" s="24" t="s">
        <v>92</v>
      </c>
      <c r="AY228" s="24" t="s">
        <v>147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24" t="s">
        <v>90</v>
      </c>
      <c r="BK228" s="233">
        <f>ROUND(I228*H228,2)</f>
        <v>0</v>
      </c>
      <c r="BL228" s="24" t="s">
        <v>154</v>
      </c>
      <c r="BM228" s="24" t="s">
        <v>364</v>
      </c>
    </row>
    <row r="229" s="11" customFormat="1">
      <c r="B229" s="234"/>
      <c r="C229" s="235"/>
      <c r="D229" s="236" t="s">
        <v>156</v>
      </c>
      <c r="E229" s="237" t="s">
        <v>80</v>
      </c>
      <c r="F229" s="238" t="s">
        <v>365</v>
      </c>
      <c r="G229" s="235"/>
      <c r="H229" s="239">
        <v>98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156</v>
      </c>
      <c r="AU229" s="245" t="s">
        <v>92</v>
      </c>
      <c r="AV229" s="11" t="s">
        <v>92</v>
      </c>
      <c r="AW229" s="11" t="s">
        <v>44</v>
      </c>
      <c r="AX229" s="11" t="s">
        <v>90</v>
      </c>
      <c r="AY229" s="245" t="s">
        <v>147</v>
      </c>
    </row>
    <row r="230" s="1" customFormat="1" ht="25.5" customHeight="1">
      <c r="B230" s="47"/>
      <c r="C230" s="280" t="s">
        <v>366</v>
      </c>
      <c r="D230" s="280" t="s">
        <v>241</v>
      </c>
      <c r="E230" s="281" t="s">
        <v>367</v>
      </c>
      <c r="F230" s="282" t="s">
        <v>368</v>
      </c>
      <c r="G230" s="283" t="s">
        <v>152</v>
      </c>
      <c r="H230" s="284">
        <v>1065</v>
      </c>
      <c r="I230" s="285"/>
      <c r="J230" s="286">
        <f>ROUND(I230*H230,2)</f>
        <v>0</v>
      </c>
      <c r="K230" s="282" t="s">
        <v>153</v>
      </c>
      <c r="L230" s="287"/>
      <c r="M230" s="288" t="s">
        <v>80</v>
      </c>
      <c r="N230" s="289" t="s">
        <v>52</v>
      </c>
      <c r="O230" s="48"/>
      <c r="P230" s="231">
        <f>O230*H230</f>
        <v>0</v>
      </c>
      <c r="Q230" s="231">
        <v>0.024160000000000001</v>
      </c>
      <c r="R230" s="231">
        <f>Q230*H230</f>
        <v>25.730399999999999</v>
      </c>
      <c r="S230" s="231">
        <v>0</v>
      </c>
      <c r="T230" s="232">
        <f>S230*H230</f>
        <v>0</v>
      </c>
      <c r="AR230" s="24" t="s">
        <v>191</v>
      </c>
      <c r="AT230" s="24" t="s">
        <v>241</v>
      </c>
      <c r="AU230" s="24" t="s">
        <v>92</v>
      </c>
      <c r="AY230" s="24" t="s">
        <v>147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24" t="s">
        <v>90</v>
      </c>
      <c r="BK230" s="233">
        <f>ROUND(I230*H230,2)</f>
        <v>0</v>
      </c>
      <c r="BL230" s="24" t="s">
        <v>154</v>
      </c>
      <c r="BM230" s="24" t="s">
        <v>369</v>
      </c>
    </row>
    <row r="231" s="11" customFormat="1">
      <c r="B231" s="234"/>
      <c r="C231" s="235"/>
      <c r="D231" s="236" t="s">
        <v>156</v>
      </c>
      <c r="E231" s="237" t="s">
        <v>80</v>
      </c>
      <c r="F231" s="238" t="s">
        <v>370</v>
      </c>
      <c r="G231" s="235"/>
      <c r="H231" s="239">
        <v>1065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156</v>
      </c>
      <c r="AU231" s="245" t="s">
        <v>92</v>
      </c>
      <c r="AV231" s="11" t="s">
        <v>92</v>
      </c>
      <c r="AW231" s="11" t="s">
        <v>44</v>
      </c>
      <c r="AX231" s="11" t="s">
        <v>90</v>
      </c>
      <c r="AY231" s="245" t="s">
        <v>147</v>
      </c>
    </row>
    <row r="232" s="1" customFormat="1" ht="25.5" customHeight="1">
      <c r="B232" s="47"/>
      <c r="C232" s="222" t="s">
        <v>371</v>
      </c>
      <c r="D232" s="222" t="s">
        <v>149</v>
      </c>
      <c r="E232" s="223" t="s">
        <v>372</v>
      </c>
      <c r="F232" s="224" t="s">
        <v>373</v>
      </c>
      <c r="G232" s="225" t="s">
        <v>152</v>
      </c>
      <c r="H232" s="226">
        <v>304.61000000000001</v>
      </c>
      <c r="I232" s="227"/>
      <c r="J232" s="228">
        <f>ROUND(I232*H232,2)</f>
        <v>0</v>
      </c>
      <c r="K232" s="224" t="s">
        <v>153</v>
      </c>
      <c r="L232" s="73"/>
      <c r="M232" s="229" t="s">
        <v>80</v>
      </c>
      <c r="N232" s="230" t="s">
        <v>52</v>
      </c>
      <c r="O232" s="48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4" t="s">
        <v>154</v>
      </c>
      <c r="AT232" s="24" t="s">
        <v>149</v>
      </c>
      <c r="AU232" s="24" t="s">
        <v>92</v>
      </c>
      <c r="AY232" s="24" t="s">
        <v>147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24" t="s">
        <v>90</v>
      </c>
      <c r="BK232" s="233">
        <f>ROUND(I232*H232,2)</f>
        <v>0</v>
      </c>
      <c r="BL232" s="24" t="s">
        <v>154</v>
      </c>
      <c r="BM232" s="24" t="s">
        <v>374</v>
      </c>
    </row>
    <row r="233" s="11" customFormat="1">
      <c r="B233" s="234"/>
      <c r="C233" s="235"/>
      <c r="D233" s="236" t="s">
        <v>156</v>
      </c>
      <c r="E233" s="237" t="s">
        <v>80</v>
      </c>
      <c r="F233" s="238" t="s">
        <v>375</v>
      </c>
      <c r="G233" s="235"/>
      <c r="H233" s="239">
        <v>304.61000000000001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156</v>
      </c>
      <c r="AU233" s="245" t="s">
        <v>92</v>
      </c>
      <c r="AV233" s="11" t="s">
        <v>92</v>
      </c>
      <c r="AW233" s="11" t="s">
        <v>44</v>
      </c>
      <c r="AX233" s="11" t="s">
        <v>90</v>
      </c>
      <c r="AY233" s="245" t="s">
        <v>147</v>
      </c>
    </row>
    <row r="234" s="1" customFormat="1" ht="25.5" customHeight="1">
      <c r="B234" s="47"/>
      <c r="C234" s="280" t="s">
        <v>376</v>
      </c>
      <c r="D234" s="280" t="s">
        <v>241</v>
      </c>
      <c r="E234" s="281" t="s">
        <v>377</v>
      </c>
      <c r="F234" s="282" t="s">
        <v>378</v>
      </c>
      <c r="G234" s="283" t="s">
        <v>152</v>
      </c>
      <c r="H234" s="284">
        <v>304.61000000000001</v>
      </c>
      <c r="I234" s="285"/>
      <c r="J234" s="286">
        <f>ROUND(I234*H234,2)</f>
        <v>0</v>
      </c>
      <c r="K234" s="282" t="s">
        <v>153</v>
      </c>
      <c r="L234" s="287"/>
      <c r="M234" s="288" t="s">
        <v>80</v>
      </c>
      <c r="N234" s="289" t="s">
        <v>52</v>
      </c>
      <c r="O234" s="48"/>
      <c r="P234" s="231">
        <f>O234*H234</f>
        <v>0</v>
      </c>
      <c r="Q234" s="231">
        <v>0.16863</v>
      </c>
      <c r="R234" s="231">
        <f>Q234*H234</f>
        <v>51.3663843</v>
      </c>
      <c r="S234" s="231">
        <v>0</v>
      </c>
      <c r="T234" s="232">
        <f>S234*H234</f>
        <v>0</v>
      </c>
      <c r="AR234" s="24" t="s">
        <v>191</v>
      </c>
      <c r="AT234" s="24" t="s">
        <v>241</v>
      </c>
      <c r="AU234" s="24" t="s">
        <v>92</v>
      </c>
      <c r="AY234" s="24" t="s">
        <v>147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90</v>
      </c>
      <c r="BK234" s="233">
        <f>ROUND(I234*H234,2)</f>
        <v>0</v>
      </c>
      <c r="BL234" s="24" t="s">
        <v>154</v>
      </c>
      <c r="BM234" s="24" t="s">
        <v>379</v>
      </c>
    </row>
    <row r="235" s="11" customFormat="1">
      <c r="B235" s="234"/>
      <c r="C235" s="235"/>
      <c r="D235" s="236" t="s">
        <v>156</v>
      </c>
      <c r="E235" s="237" t="s">
        <v>80</v>
      </c>
      <c r="F235" s="238" t="s">
        <v>380</v>
      </c>
      <c r="G235" s="235"/>
      <c r="H235" s="239">
        <v>304.61000000000001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156</v>
      </c>
      <c r="AU235" s="245" t="s">
        <v>92</v>
      </c>
      <c r="AV235" s="11" t="s">
        <v>92</v>
      </c>
      <c r="AW235" s="11" t="s">
        <v>44</v>
      </c>
      <c r="AX235" s="11" t="s">
        <v>82</v>
      </c>
      <c r="AY235" s="245" t="s">
        <v>147</v>
      </c>
    </row>
    <row r="236" s="12" customFormat="1">
      <c r="B236" s="246"/>
      <c r="C236" s="247"/>
      <c r="D236" s="236" t="s">
        <v>156</v>
      </c>
      <c r="E236" s="248" t="s">
        <v>80</v>
      </c>
      <c r="F236" s="249" t="s">
        <v>158</v>
      </c>
      <c r="G236" s="247"/>
      <c r="H236" s="250">
        <v>304.61000000000001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156</v>
      </c>
      <c r="AU236" s="256" t="s">
        <v>92</v>
      </c>
      <c r="AV236" s="12" t="s">
        <v>154</v>
      </c>
      <c r="AW236" s="12" t="s">
        <v>44</v>
      </c>
      <c r="AX236" s="12" t="s">
        <v>90</v>
      </c>
      <c r="AY236" s="256" t="s">
        <v>147</v>
      </c>
    </row>
    <row r="237" s="1" customFormat="1" ht="16.5" customHeight="1">
      <c r="B237" s="47"/>
      <c r="C237" s="222" t="s">
        <v>381</v>
      </c>
      <c r="D237" s="222" t="s">
        <v>149</v>
      </c>
      <c r="E237" s="223" t="s">
        <v>382</v>
      </c>
      <c r="F237" s="224" t="s">
        <v>383</v>
      </c>
      <c r="G237" s="225" t="s">
        <v>344</v>
      </c>
      <c r="H237" s="226">
        <v>2</v>
      </c>
      <c r="I237" s="227"/>
      <c r="J237" s="228">
        <f>ROUND(I237*H237,2)</f>
        <v>0</v>
      </c>
      <c r="K237" s="224" t="s">
        <v>80</v>
      </c>
      <c r="L237" s="73"/>
      <c r="M237" s="229" t="s">
        <v>80</v>
      </c>
      <c r="N237" s="230" t="s">
        <v>52</v>
      </c>
      <c r="O237" s="48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4" t="s">
        <v>154</v>
      </c>
      <c r="AT237" s="24" t="s">
        <v>149</v>
      </c>
      <c r="AU237" s="24" t="s">
        <v>92</v>
      </c>
      <c r="AY237" s="24" t="s">
        <v>147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24" t="s">
        <v>90</v>
      </c>
      <c r="BK237" s="233">
        <f>ROUND(I237*H237,2)</f>
        <v>0</v>
      </c>
      <c r="BL237" s="24" t="s">
        <v>154</v>
      </c>
      <c r="BM237" s="24" t="s">
        <v>384</v>
      </c>
    </row>
    <row r="238" s="1" customFormat="1">
      <c r="B238" s="47"/>
      <c r="C238" s="75"/>
      <c r="D238" s="236" t="s">
        <v>168</v>
      </c>
      <c r="E238" s="75"/>
      <c r="F238" s="257" t="s">
        <v>385</v>
      </c>
      <c r="G238" s="75"/>
      <c r="H238" s="75"/>
      <c r="I238" s="192"/>
      <c r="J238" s="75"/>
      <c r="K238" s="75"/>
      <c r="L238" s="73"/>
      <c r="M238" s="258"/>
      <c r="N238" s="48"/>
      <c r="O238" s="48"/>
      <c r="P238" s="48"/>
      <c r="Q238" s="48"/>
      <c r="R238" s="48"/>
      <c r="S238" s="48"/>
      <c r="T238" s="96"/>
      <c r="AT238" s="24" t="s">
        <v>168</v>
      </c>
      <c r="AU238" s="24" t="s">
        <v>92</v>
      </c>
    </row>
    <row r="239" s="11" customFormat="1">
      <c r="B239" s="234"/>
      <c r="C239" s="235"/>
      <c r="D239" s="236" t="s">
        <v>156</v>
      </c>
      <c r="E239" s="237" t="s">
        <v>80</v>
      </c>
      <c r="F239" s="238" t="s">
        <v>386</v>
      </c>
      <c r="G239" s="235"/>
      <c r="H239" s="239">
        <v>2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156</v>
      </c>
      <c r="AU239" s="245" t="s">
        <v>92</v>
      </c>
      <c r="AV239" s="11" t="s">
        <v>92</v>
      </c>
      <c r="AW239" s="11" t="s">
        <v>44</v>
      </c>
      <c r="AX239" s="11" t="s">
        <v>90</v>
      </c>
      <c r="AY239" s="245" t="s">
        <v>147</v>
      </c>
    </row>
    <row r="240" s="1" customFormat="1" ht="16.5" customHeight="1">
      <c r="B240" s="47"/>
      <c r="C240" s="280" t="s">
        <v>387</v>
      </c>
      <c r="D240" s="280" t="s">
        <v>241</v>
      </c>
      <c r="E240" s="281" t="s">
        <v>388</v>
      </c>
      <c r="F240" s="282" t="s">
        <v>389</v>
      </c>
      <c r="G240" s="283" t="s">
        <v>344</v>
      </c>
      <c r="H240" s="284">
        <v>2</v>
      </c>
      <c r="I240" s="285"/>
      <c r="J240" s="286">
        <f>ROUND(I240*H240,2)</f>
        <v>0</v>
      </c>
      <c r="K240" s="282" t="s">
        <v>80</v>
      </c>
      <c r="L240" s="287"/>
      <c r="M240" s="288" t="s">
        <v>80</v>
      </c>
      <c r="N240" s="289" t="s">
        <v>52</v>
      </c>
      <c r="O240" s="48"/>
      <c r="P240" s="231">
        <f>O240*H240</f>
        <v>0</v>
      </c>
      <c r="Q240" s="231">
        <v>0.03918</v>
      </c>
      <c r="R240" s="231">
        <f>Q240*H240</f>
        <v>0.078359999999999999</v>
      </c>
      <c r="S240" s="231">
        <v>0</v>
      </c>
      <c r="T240" s="232">
        <f>S240*H240</f>
        <v>0</v>
      </c>
      <c r="AR240" s="24" t="s">
        <v>191</v>
      </c>
      <c r="AT240" s="24" t="s">
        <v>241</v>
      </c>
      <c r="AU240" s="24" t="s">
        <v>92</v>
      </c>
      <c r="AY240" s="24" t="s">
        <v>147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24" t="s">
        <v>90</v>
      </c>
      <c r="BK240" s="233">
        <f>ROUND(I240*H240,2)</f>
        <v>0</v>
      </c>
      <c r="BL240" s="24" t="s">
        <v>154</v>
      </c>
      <c r="BM240" s="24" t="s">
        <v>390</v>
      </c>
    </row>
    <row r="241" s="11" customFormat="1">
      <c r="B241" s="234"/>
      <c r="C241" s="235"/>
      <c r="D241" s="236" t="s">
        <v>156</v>
      </c>
      <c r="E241" s="237" t="s">
        <v>80</v>
      </c>
      <c r="F241" s="238" t="s">
        <v>386</v>
      </c>
      <c r="G241" s="235"/>
      <c r="H241" s="239">
        <v>2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156</v>
      </c>
      <c r="AU241" s="245" t="s">
        <v>92</v>
      </c>
      <c r="AV241" s="11" t="s">
        <v>92</v>
      </c>
      <c r="AW241" s="11" t="s">
        <v>44</v>
      </c>
      <c r="AX241" s="11" t="s">
        <v>90</v>
      </c>
      <c r="AY241" s="245" t="s">
        <v>147</v>
      </c>
    </row>
    <row r="242" s="1" customFormat="1" ht="16.5" customHeight="1">
      <c r="B242" s="47"/>
      <c r="C242" s="222" t="s">
        <v>391</v>
      </c>
      <c r="D242" s="222" t="s">
        <v>149</v>
      </c>
      <c r="E242" s="223" t="s">
        <v>392</v>
      </c>
      <c r="F242" s="224" t="s">
        <v>393</v>
      </c>
      <c r="G242" s="225" t="s">
        <v>344</v>
      </c>
      <c r="H242" s="226">
        <v>5</v>
      </c>
      <c r="I242" s="227"/>
      <c r="J242" s="228">
        <f>ROUND(I242*H242,2)</f>
        <v>0</v>
      </c>
      <c r="K242" s="224" t="s">
        <v>80</v>
      </c>
      <c r="L242" s="73"/>
      <c r="M242" s="229" t="s">
        <v>80</v>
      </c>
      <c r="N242" s="230" t="s">
        <v>52</v>
      </c>
      <c r="O242" s="48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AR242" s="24" t="s">
        <v>154</v>
      </c>
      <c r="AT242" s="24" t="s">
        <v>149</v>
      </c>
      <c r="AU242" s="24" t="s">
        <v>92</v>
      </c>
      <c r="AY242" s="24" t="s">
        <v>147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24" t="s">
        <v>90</v>
      </c>
      <c r="BK242" s="233">
        <f>ROUND(I242*H242,2)</f>
        <v>0</v>
      </c>
      <c r="BL242" s="24" t="s">
        <v>154</v>
      </c>
      <c r="BM242" s="24" t="s">
        <v>394</v>
      </c>
    </row>
    <row r="243" s="1" customFormat="1">
      <c r="B243" s="47"/>
      <c r="C243" s="75"/>
      <c r="D243" s="236" t="s">
        <v>168</v>
      </c>
      <c r="E243" s="75"/>
      <c r="F243" s="257" t="s">
        <v>385</v>
      </c>
      <c r="G243" s="75"/>
      <c r="H243" s="75"/>
      <c r="I243" s="192"/>
      <c r="J243" s="75"/>
      <c r="K243" s="75"/>
      <c r="L243" s="73"/>
      <c r="M243" s="258"/>
      <c r="N243" s="48"/>
      <c r="O243" s="48"/>
      <c r="P243" s="48"/>
      <c r="Q243" s="48"/>
      <c r="R243" s="48"/>
      <c r="S243" s="48"/>
      <c r="T243" s="96"/>
      <c r="AT243" s="24" t="s">
        <v>168</v>
      </c>
      <c r="AU243" s="24" t="s">
        <v>92</v>
      </c>
    </row>
    <row r="244" s="11" customFormat="1">
      <c r="B244" s="234"/>
      <c r="C244" s="235"/>
      <c r="D244" s="236" t="s">
        <v>156</v>
      </c>
      <c r="E244" s="237" t="s">
        <v>80</v>
      </c>
      <c r="F244" s="238" t="s">
        <v>395</v>
      </c>
      <c r="G244" s="235"/>
      <c r="H244" s="239">
        <v>5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156</v>
      </c>
      <c r="AU244" s="245" t="s">
        <v>92</v>
      </c>
      <c r="AV244" s="11" t="s">
        <v>92</v>
      </c>
      <c r="AW244" s="11" t="s">
        <v>44</v>
      </c>
      <c r="AX244" s="11" t="s">
        <v>90</v>
      </c>
      <c r="AY244" s="245" t="s">
        <v>147</v>
      </c>
    </row>
    <row r="245" s="1" customFormat="1" ht="16.5" customHeight="1">
      <c r="B245" s="47"/>
      <c r="C245" s="280" t="s">
        <v>396</v>
      </c>
      <c r="D245" s="280" t="s">
        <v>241</v>
      </c>
      <c r="E245" s="281" t="s">
        <v>397</v>
      </c>
      <c r="F245" s="282" t="s">
        <v>398</v>
      </c>
      <c r="G245" s="283" t="s">
        <v>344</v>
      </c>
      <c r="H245" s="284">
        <v>5</v>
      </c>
      <c r="I245" s="285"/>
      <c r="J245" s="286">
        <f>ROUND(I245*H245,2)</f>
        <v>0</v>
      </c>
      <c r="K245" s="282" t="s">
        <v>80</v>
      </c>
      <c r="L245" s="287"/>
      <c r="M245" s="288" t="s">
        <v>80</v>
      </c>
      <c r="N245" s="289" t="s">
        <v>52</v>
      </c>
      <c r="O245" s="48"/>
      <c r="P245" s="231">
        <f>O245*H245</f>
        <v>0</v>
      </c>
      <c r="Q245" s="231">
        <v>0.047789999999999999</v>
      </c>
      <c r="R245" s="231">
        <f>Q245*H245</f>
        <v>0.23895</v>
      </c>
      <c r="S245" s="231">
        <v>0</v>
      </c>
      <c r="T245" s="232">
        <f>S245*H245</f>
        <v>0</v>
      </c>
      <c r="AR245" s="24" t="s">
        <v>191</v>
      </c>
      <c r="AT245" s="24" t="s">
        <v>241</v>
      </c>
      <c r="AU245" s="24" t="s">
        <v>92</v>
      </c>
      <c r="AY245" s="24" t="s">
        <v>147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90</v>
      </c>
      <c r="BK245" s="233">
        <f>ROUND(I245*H245,2)</f>
        <v>0</v>
      </c>
      <c r="BL245" s="24" t="s">
        <v>154</v>
      </c>
      <c r="BM245" s="24" t="s">
        <v>399</v>
      </c>
    </row>
    <row r="246" s="11" customFormat="1">
      <c r="B246" s="234"/>
      <c r="C246" s="235"/>
      <c r="D246" s="236" t="s">
        <v>156</v>
      </c>
      <c r="E246" s="237" t="s">
        <v>80</v>
      </c>
      <c r="F246" s="238" t="s">
        <v>400</v>
      </c>
      <c r="G246" s="235"/>
      <c r="H246" s="239">
        <v>3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156</v>
      </c>
      <c r="AU246" s="245" t="s">
        <v>92</v>
      </c>
      <c r="AV246" s="11" t="s">
        <v>92</v>
      </c>
      <c r="AW246" s="11" t="s">
        <v>44</v>
      </c>
      <c r="AX246" s="11" t="s">
        <v>82</v>
      </c>
      <c r="AY246" s="245" t="s">
        <v>147</v>
      </c>
    </row>
    <row r="247" s="11" customFormat="1">
      <c r="B247" s="234"/>
      <c r="C247" s="235"/>
      <c r="D247" s="236" t="s">
        <v>156</v>
      </c>
      <c r="E247" s="237" t="s">
        <v>80</v>
      </c>
      <c r="F247" s="238" t="s">
        <v>401</v>
      </c>
      <c r="G247" s="235"/>
      <c r="H247" s="239">
        <v>1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156</v>
      </c>
      <c r="AU247" s="245" t="s">
        <v>92</v>
      </c>
      <c r="AV247" s="11" t="s">
        <v>92</v>
      </c>
      <c r="AW247" s="11" t="s">
        <v>44</v>
      </c>
      <c r="AX247" s="11" t="s">
        <v>82</v>
      </c>
      <c r="AY247" s="245" t="s">
        <v>147</v>
      </c>
    </row>
    <row r="248" s="11" customFormat="1">
      <c r="B248" s="234"/>
      <c r="C248" s="235"/>
      <c r="D248" s="236" t="s">
        <v>156</v>
      </c>
      <c r="E248" s="237" t="s">
        <v>80</v>
      </c>
      <c r="F248" s="238" t="s">
        <v>402</v>
      </c>
      <c r="G248" s="235"/>
      <c r="H248" s="239">
        <v>1</v>
      </c>
      <c r="I248" s="240"/>
      <c r="J248" s="235"/>
      <c r="K248" s="235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156</v>
      </c>
      <c r="AU248" s="245" t="s">
        <v>92</v>
      </c>
      <c r="AV248" s="11" t="s">
        <v>92</v>
      </c>
      <c r="AW248" s="11" t="s">
        <v>44</v>
      </c>
      <c r="AX248" s="11" t="s">
        <v>82</v>
      </c>
      <c r="AY248" s="245" t="s">
        <v>147</v>
      </c>
    </row>
    <row r="249" s="12" customFormat="1">
      <c r="B249" s="246"/>
      <c r="C249" s="247"/>
      <c r="D249" s="236" t="s">
        <v>156</v>
      </c>
      <c r="E249" s="248" t="s">
        <v>80</v>
      </c>
      <c r="F249" s="249" t="s">
        <v>158</v>
      </c>
      <c r="G249" s="247"/>
      <c r="H249" s="250">
        <v>5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156</v>
      </c>
      <c r="AU249" s="256" t="s">
        <v>92</v>
      </c>
      <c r="AV249" s="12" t="s">
        <v>154</v>
      </c>
      <c r="AW249" s="12" t="s">
        <v>44</v>
      </c>
      <c r="AX249" s="12" t="s">
        <v>90</v>
      </c>
      <c r="AY249" s="256" t="s">
        <v>147</v>
      </c>
    </row>
    <row r="250" s="1" customFormat="1" ht="16.5" customHeight="1">
      <c r="B250" s="47"/>
      <c r="C250" s="222" t="s">
        <v>403</v>
      </c>
      <c r="D250" s="222" t="s">
        <v>149</v>
      </c>
      <c r="E250" s="223" t="s">
        <v>404</v>
      </c>
      <c r="F250" s="224" t="s">
        <v>405</v>
      </c>
      <c r="G250" s="225" t="s">
        <v>344</v>
      </c>
      <c r="H250" s="226">
        <v>31</v>
      </c>
      <c r="I250" s="227"/>
      <c r="J250" s="228">
        <f>ROUND(I250*H250,2)</f>
        <v>0</v>
      </c>
      <c r="K250" s="224" t="s">
        <v>80</v>
      </c>
      <c r="L250" s="73"/>
      <c r="M250" s="229" t="s">
        <v>80</v>
      </c>
      <c r="N250" s="230" t="s">
        <v>52</v>
      </c>
      <c r="O250" s="48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24" t="s">
        <v>154</v>
      </c>
      <c r="AT250" s="24" t="s">
        <v>149</v>
      </c>
      <c r="AU250" s="24" t="s">
        <v>92</v>
      </c>
      <c r="AY250" s="24" t="s">
        <v>147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24" t="s">
        <v>90</v>
      </c>
      <c r="BK250" s="233">
        <f>ROUND(I250*H250,2)</f>
        <v>0</v>
      </c>
      <c r="BL250" s="24" t="s">
        <v>154</v>
      </c>
      <c r="BM250" s="24" t="s">
        <v>406</v>
      </c>
    </row>
    <row r="251" s="11" customFormat="1">
      <c r="B251" s="234"/>
      <c r="C251" s="235"/>
      <c r="D251" s="236" t="s">
        <v>156</v>
      </c>
      <c r="E251" s="237" t="s">
        <v>80</v>
      </c>
      <c r="F251" s="238" t="s">
        <v>407</v>
      </c>
      <c r="G251" s="235"/>
      <c r="H251" s="239">
        <v>31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156</v>
      </c>
      <c r="AU251" s="245" t="s">
        <v>92</v>
      </c>
      <c r="AV251" s="11" t="s">
        <v>92</v>
      </c>
      <c r="AW251" s="11" t="s">
        <v>44</v>
      </c>
      <c r="AX251" s="11" t="s">
        <v>90</v>
      </c>
      <c r="AY251" s="245" t="s">
        <v>147</v>
      </c>
    </row>
    <row r="252" s="1" customFormat="1" ht="16.5" customHeight="1">
      <c r="B252" s="47"/>
      <c r="C252" s="280" t="s">
        <v>408</v>
      </c>
      <c r="D252" s="280" t="s">
        <v>241</v>
      </c>
      <c r="E252" s="281" t="s">
        <v>409</v>
      </c>
      <c r="F252" s="282" t="s">
        <v>410</v>
      </c>
      <c r="G252" s="283" t="s">
        <v>344</v>
      </c>
      <c r="H252" s="284">
        <v>25</v>
      </c>
      <c r="I252" s="285"/>
      <c r="J252" s="286">
        <f>ROUND(I252*H252,2)</f>
        <v>0</v>
      </c>
      <c r="K252" s="282" t="s">
        <v>80</v>
      </c>
      <c r="L252" s="287"/>
      <c r="M252" s="288" t="s">
        <v>80</v>
      </c>
      <c r="N252" s="289" t="s">
        <v>52</v>
      </c>
      <c r="O252" s="48"/>
      <c r="P252" s="231">
        <f>O252*H252</f>
        <v>0</v>
      </c>
      <c r="Q252" s="231">
        <v>0.072480000000000003</v>
      </c>
      <c r="R252" s="231">
        <f>Q252*H252</f>
        <v>1.8120000000000001</v>
      </c>
      <c r="S252" s="231">
        <v>0</v>
      </c>
      <c r="T252" s="232">
        <f>S252*H252</f>
        <v>0</v>
      </c>
      <c r="AR252" s="24" t="s">
        <v>191</v>
      </c>
      <c r="AT252" s="24" t="s">
        <v>241</v>
      </c>
      <c r="AU252" s="24" t="s">
        <v>92</v>
      </c>
      <c r="AY252" s="24" t="s">
        <v>147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24" t="s">
        <v>90</v>
      </c>
      <c r="BK252" s="233">
        <f>ROUND(I252*H252,2)</f>
        <v>0</v>
      </c>
      <c r="BL252" s="24" t="s">
        <v>154</v>
      </c>
      <c r="BM252" s="24" t="s">
        <v>411</v>
      </c>
    </row>
    <row r="253" s="11" customFormat="1">
      <c r="B253" s="234"/>
      <c r="C253" s="235"/>
      <c r="D253" s="236" t="s">
        <v>156</v>
      </c>
      <c r="E253" s="237" t="s">
        <v>80</v>
      </c>
      <c r="F253" s="238" t="s">
        <v>412</v>
      </c>
      <c r="G253" s="235"/>
      <c r="H253" s="239">
        <v>6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156</v>
      </c>
      <c r="AU253" s="245" t="s">
        <v>92</v>
      </c>
      <c r="AV253" s="11" t="s">
        <v>92</v>
      </c>
      <c r="AW253" s="11" t="s">
        <v>44</v>
      </c>
      <c r="AX253" s="11" t="s">
        <v>82</v>
      </c>
      <c r="AY253" s="245" t="s">
        <v>147</v>
      </c>
    </row>
    <row r="254" s="11" customFormat="1">
      <c r="B254" s="234"/>
      <c r="C254" s="235"/>
      <c r="D254" s="236" t="s">
        <v>156</v>
      </c>
      <c r="E254" s="237" t="s">
        <v>80</v>
      </c>
      <c r="F254" s="238" t="s">
        <v>413</v>
      </c>
      <c r="G254" s="235"/>
      <c r="H254" s="239">
        <v>10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156</v>
      </c>
      <c r="AU254" s="245" t="s">
        <v>92</v>
      </c>
      <c r="AV254" s="11" t="s">
        <v>92</v>
      </c>
      <c r="AW254" s="11" t="s">
        <v>44</v>
      </c>
      <c r="AX254" s="11" t="s">
        <v>82</v>
      </c>
      <c r="AY254" s="245" t="s">
        <v>147</v>
      </c>
    </row>
    <row r="255" s="11" customFormat="1">
      <c r="B255" s="234"/>
      <c r="C255" s="235"/>
      <c r="D255" s="236" t="s">
        <v>156</v>
      </c>
      <c r="E255" s="237" t="s">
        <v>80</v>
      </c>
      <c r="F255" s="238" t="s">
        <v>414</v>
      </c>
      <c r="G255" s="235"/>
      <c r="H255" s="239">
        <v>8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156</v>
      </c>
      <c r="AU255" s="245" t="s">
        <v>92</v>
      </c>
      <c r="AV255" s="11" t="s">
        <v>92</v>
      </c>
      <c r="AW255" s="11" t="s">
        <v>44</v>
      </c>
      <c r="AX255" s="11" t="s">
        <v>82</v>
      </c>
      <c r="AY255" s="245" t="s">
        <v>147</v>
      </c>
    </row>
    <row r="256" s="11" customFormat="1">
      <c r="B256" s="234"/>
      <c r="C256" s="235"/>
      <c r="D256" s="236" t="s">
        <v>156</v>
      </c>
      <c r="E256" s="237" t="s">
        <v>80</v>
      </c>
      <c r="F256" s="238" t="s">
        <v>415</v>
      </c>
      <c r="G256" s="235"/>
      <c r="H256" s="239">
        <v>1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156</v>
      </c>
      <c r="AU256" s="245" t="s">
        <v>92</v>
      </c>
      <c r="AV256" s="11" t="s">
        <v>92</v>
      </c>
      <c r="AW256" s="11" t="s">
        <v>44</v>
      </c>
      <c r="AX256" s="11" t="s">
        <v>82</v>
      </c>
      <c r="AY256" s="245" t="s">
        <v>147</v>
      </c>
    </row>
    <row r="257" s="12" customFormat="1">
      <c r="B257" s="246"/>
      <c r="C257" s="247"/>
      <c r="D257" s="236" t="s">
        <v>156</v>
      </c>
      <c r="E257" s="248" t="s">
        <v>80</v>
      </c>
      <c r="F257" s="249" t="s">
        <v>158</v>
      </c>
      <c r="G257" s="247"/>
      <c r="H257" s="250">
        <v>25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156</v>
      </c>
      <c r="AU257" s="256" t="s">
        <v>92</v>
      </c>
      <c r="AV257" s="12" t="s">
        <v>154</v>
      </c>
      <c r="AW257" s="12" t="s">
        <v>44</v>
      </c>
      <c r="AX257" s="12" t="s">
        <v>90</v>
      </c>
      <c r="AY257" s="256" t="s">
        <v>147</v>
      </c>
    </row>
    <row r="258" s="1" customFormat="1" ht="16.5" customHeight="1">
      <c r="B258" s="47"/>
      <c r="C258" s="280" t="s">
        <v>416</v>
      </c>
      <c r="D258" s="280" t="s">
        <v>241</v>
      </c>
      <c r="E258" s="281" t="s">
        <v>417</v>
      </c>
      <c r="F258" s="282" t="s">
        <v>418</v>
      </c>
      <c r="G258" s="283" t="s">
        <v>344</v>
      </c>
      <c r="H258" s="284">
        <v>6</v>
      </c>
      <c r="I258" s="285"/>
      <c r="J258" s="286">
        <f>ROUND(I258*H258,2)</f>
        <v>0</v>
      </c>
      <c r="K258" s="282" t="s">
        <v>80</v>
      </c>
      <c r="L258" s="287"/>
      <c r="M258" s="288" t="s">
        <v>80</v>
      </c>
      <c r="N258" s="289" t="s">
        <v>52</v>
      </c>
      <c r="O258" s="48"/>
      <c r="P258" s="231">
        <f>O258*H258</f>
        <v>0</v>
      </c>
      <c r="Q258" s="231">
        <v>0.085169999999999996</v>
      </c>
      <c r="R258" s="231">
        <f>Q258*H258</f>
        <v>0.51102000000000003</v>
      </c>
      <c r="S258" s="231">
        <v>0</v>
      </c>
      <c r="T258" s="232">
        <f>S258*H258</f>
        <v>0</v>
      </c>
      <c r="AR258" s="24" t="s">
        <v>191</v>
      </c>
      <c r="AT258" s="24" t="s">
        <v>241</v>
      </c>
      <c r="AU258" s="24" t="s">
        <v>92</v>
      </c>
      <c r="AY258" s="24" t="s">
        <v>147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24" t="s">
        <v>90</v>
      </c>
      <c r="BK258" s="233">
        <f>ROUND(I258*H258,2)</f>
        <v>0</v>
      </c>
      <c r="BL258" s="24" t="s">
        <v>154</v>
      </c>
      <c r="BM258" s="24" t="s">
        <v>419</v>
      </c>
    </row>
    <row r="259" s="11" customFormat="1">
      <c r="B259" s="234"/>
      <c r="C259" s="235"/>
      <c r="D259" s="236" t="s">
        <v>156</v>
      </c>
      <c r="E259" s="237" t="s">
        <v>80</v>
      </c>
      <c r="F259" s="238" t="s">
        <v>420</v>
      </c>
      <c r="G259" s="235"/>
      <c r="H259" s="239">
        <v>6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156</v>
      </c>
      <c r="AU259" s="245" t="s">
        <v>92</v>
      </c>
      <c r="AV259" s="11" t="s">
        <v>92</v>
      </c>
      <c r="AW259" s="11" t="s">
        <v>44</v>
      </c>
      <c r="AX259" s="11" t="s">
        <v>90</v>
      </c>
      <c r="AY259" s="245" t="s">
        <v>147</v>
      </c>
    </row>
    <row r="260" s="1" customFormat="1" ht="16.5" customHeight="1">
      <c r="B260" s="47"/>
      <c r="C260" s="222" t="s">
        <v>421</v>
      </c>
      <c r="D260" s="222" t="s">
        <v>149</v>
      </c>
      <c r="E260" s="223" t="s">
        <v>422</v>
      </c>
      <c r="F260" s="224" t="s">
        <v>423</v>
      </c>
      <c r="G260" s="225" t="s">
        <v>344</v>
      </c>
      <c r="H260" s="226">
        <v>1</v>
      </c>
      <c r="I260" s="227"/>
      <c r="J260" s="228">
        <f>ROUND(I260*H260,2)</f>
        <v>0</v>
      </c>
      <c r="K260" s="224" t="s">
        <v>80</v>
      </c>
      <c r="L260" s="73"/>
      <c r="M260" s="229" t="s">
        <v>80</v>
      </c>
      <c r="N260" s="230" t="s">
        <v>52</v>
      </c>
      <c r="O260" s="48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4" t="s">
        <v>154</v>
      </c>
      <c r="AT260" s="24" t="s">
        <v>149</v>
      </c>
      <c r="AU260" s="24" t="s">
        <v>92</v>
      </c>
      <c r="AY260" s="24" t="s">
        <v>147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24" t="s">
        <v>90</v>
      </c>
      <c r="BK260" s="233">
        <f>ROUND(I260*H260,2)</f>
        <v>0</v>
      </c>
      <c r="BL260" s="24" t="s">
        <v>154</v>
      </c>
      <c r="BM260" s="24" t="s">
        <v>424</v>
      </c>
    </row>
    <row r="261" s="1" customFormat="1">
      <c r="B261" s="47"/>
      <c r="C261" s="75"/>
      <c r="D261" s="236" t="s">
        <v>168</v>
      </c>
      <c r="E261" s="75"/>
      <c r="F261" s="257" t="s">
        <v>385</v>
      </c>
      <c r="G261" s="75"/>
      <c r="H261" s="75"/>
      <c r="I261" s="192"/>
      <c r="J261" s="75"/>
      <c r="K261" s="75"/>
      <c r="L261" s="73"/>
      <c r="M261" s="258"/>
      <c r="N261" s="48"/>
      <c r="O261" s="48"/>
      <c r="P261" s="48"/>
      <c r="Q261" s="48"/>
      <c r="R261" s="48"/>
      <c r="S261" s="48"/>
      <c r="T261" s="96"/>
      <c r="AT261" s="24" t="s">
        <v>168</v>
      </c>
      <c r="AU261" s="24" t="s">
        <v>92</v>
      </c>
    </row>
    <row r="262" s="11" customFormat="1">
      <c r="B262" s="234"/>
      <c r="C262" s="235"/>
      <c r="D262" s="236" t="s">
        <v>156</v>
      </c>
      <c r="E262" s="237" t="s">
        <v>80</v>
      </c>
      <c r="F262" s="238" t="s">
        <v>401</v>
      </c>
      <c r="G262" s="235"/>
      <c r="H262" s="239">
        <v>1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156</v>
      </c>
      <c r="AU262" s="245" t="s">
        <v>92</v>
      </c>
      <c r="AV262" s="11" t="s">
        <v>92</v>
      </c>
      <c r="AW262" s="11" t="s">
        <v>44</v>
      </c>
      <c r="AX262" s="11" t="s">
        <v>90</v>
      </c>
      <c r="AY262" s="245" t="s">
        <v>147</v>
      </c>
    </row>
    <row r="263" s="1" customFormat="1" ht="16.5" customHeight="1">
      <c r="B263" s="47"/>
      <c r="C263" s="280" t="s">
        <v>425</v>
      </c>
      <c r="D263" s="280" t="s">
        <v>241</v>
      </c>
      <c r="E263" s="281" t="s">
        <v>426</v>
      </c>
      <c r="F263" s="282" t="s">
        <v>427</v>
      </c>
      <c r="G263" s="283" t="s">
        <v>344</v>
      </c>
      <c r="H263" s="284">
        <v>1</v>
      </c>
      <c r="I263" s="285"/>
      <c r="J263" s="286">
        <f>ROUND(I263*H263,2)</f>
        <v>0</v>
      </c>
      <c r="K263" s="282" t="s">
        <v>80</v>
      </c>
      <c r="L263" s="287"/>
      <c r="M263" s="288" t="s">
        <v>80</v>
      </c>
      <c r="N263" s="289" t="s">
        <v>52</v>
      </c>
      <c r="O263" s="48"/>
      <c r="P263" s="231">
        <f>O263*H263</f>
        <v>0</v>
      </c>
      <c r="Q263" s="231">
        <v>0.10161000000000001</v>
      </c>
      <c r="R263" s="231">
        <f>Q263*H263</f>
        <v>0.10161000000000001</v>
      </c>
      <c r="S263" s="231">
        <v>0</v>
      </c>
      <c r="T263" s="232">
        <f>S263*H263</f>
        <v>0</v>
      </c>
      <c r="AR263" s="24" t="s">
        <v>191</v>
      </c>
      <c r="AT263" s="24" t="s">
        <v>241</v>
      </c>
      <c r="AU263" s="24" t="s">
        <v>92</v>
      </c>
      <c r="AY263" s="24" t="s">
        <v>147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24" t="s">
        <v>90</v>
      </c>
      <c r="BK263" s="233">
        <f>ROUND(I263*H263,2)</f>
        <v>0</v>
      </c>
      <c r="BL263" s="24" t="s">
        <v>154</v>
      </c>
      <c r="BM263" s="24" t="s">
        <v>428</v>
      </c>
    </row>
    <row r="264" s="11" customFormat="1">
      <c r="B264" s="234"/>
      <c r="C264" s="235"/>
      <c r="D264" s="236" t="s">
        <v>156</v>
      </c>
      <c r="E264" s="237" t="s">
        <v>80</v>
      </c>
      <c r="F264" s="238" t="s">
        <v>401</v>
      </c>
      <c r="G264" s="235"/>
      <c r="H264" s="239">
        <v>1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156</v>
      </c>
      <c r="AU264" s="245" t="s">
        <v>92</v>
      </c>
      <c r="AV264" s="11" t="s">
        <v>92</v>
      </c>
      <c r="AW264" s="11" t="s">
        <v>44</v>
      </c>
      <c r="AX264" s="11" t="s">
        <v>90</v>
      </c>
      <c r="AY264" s="245" t="s">
        <v>147</v>
      </c>
    </row>
    <row r="265" s="1" customFormat="1" ht="16.5" customHeight="1">
      <c r="B265" s="47"/>
      <c r="C265" s="222" t="s">
        <v>429</v>
      </c>
      <c r="D265" s="222" t="s">
        <v>149</v>
      </c>
      <c r="E265" s="223" t="s">
        <v>430</v>
      </c>
      <c r="F265" s="224" t="s">
        <v>431</v>
      </c>
      <c r="G265" s="225" t="s">
        <v>344</v>
      </c>
      <c r="H265" s="226">
        <v>11</v>
      </c>
      <c r="I265" s="227"/>
      <c r="J265" s="228">
        <f>ROUND(I265*H265,2)</f>
        <v>0</v>
      </c>
      <c r="K265" s="224" t="s">
        <v>80</v>
      </c>
      <c r="L265" s="73"/>
      <c r="M265" s="229" t="s">
        <v>80</v>
      </c>
      <c r="N265" s="230" t="s">
        <v>52</v>
      </c>
      <c r="O265" s="48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AR265" s="24" t="s">
        <v>154</v>
      </c>
      <c r="AT265" s="24" t="s">
        <v>149</v>
      </c>
      <c r="AU265" s="24" t="s">
        <v>92</v>
      </c>
      <c r="AY265" s="24" t="s">
        <v>147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90</v>
      </c>
      <c r="BK265" s="233">
        <f>ROUND(I265*H265,2)</f>
        <v>0</v>
      </c>
      <c r="BL265" s="24" t="s">
        <v>154</v>
      </c>
      <c r="BM265" s="24" t="s">
        <v>432</v>
      </c>
    </row>
    <row r="266" s="11" customFormat="1">
      <c r="B266" s="234"/>
      <c r="C266" s="235"/>
      <c r="D266" s="236" t="s">
        <v>156</v>
      </c>
      <c r="E266" s="237" t="s">
        <v>80</v>
      </c>
      <c r="F266" s="238" t="s">
        <v>433</v>
      </c>
      <c r="G266" s="235"/>
      <c r="H266" s="239">
        <v>11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156</v>
      </c>
      <c r="AU266" s="245" t="s">
        <v>92</v>
      </c>
      <c r="AV266" s="11" t="s">
        <v>92</v>
      </c>
      <c r="AW266" s="11" t="s">
        <v>44</v>
      </c>
      <c r="AX266" s="11" t="s">
        <v>90</v>
      </c>
      <c r="AY266" s="245" t="s">
        <v>147</v>
      </c>
    </row>
    <row r="267" s="1" customFormat="1" ht="16.5" customHeight="1">
      <c r="B267" s="47"/>
      <c r="C267" s="280" t="s">
        <v>434</v>
      </c>
      <c r="D267" s="280" t="s">
        <v>241</v>
      </c>
      <c r="E267" s="281" t="s">
        <v>435</v>
      </c>
      <c r="F267" s="282" t="s">
        <v>436</v>
      </c>
      <c r="G267" s="283" t="s">
        <v>344</v>
      </c>
      <c r="H267" s="284">
        <v>11</v>
      </c>
      <c r="I267" s="285"/>
      <c r="J267" s="286">
        <f>ROUND(I267*H267,2)</f>
        <v>0</v>
      </c>
      <c r="K267" s="282" t="s">
        <v>80</v>
      </c>
      <c r="L267" s="287"/>
      <c r="M267" s="288" t="s">
        <v>80</v>
      </c>
      <c r="N267" s="289" t="s">
        <v>52</v>
      </c>
      <c r="O267" s="48"/>
      <c r="P267" s="231">
        <f>O267*H267</f>
        <v>0</v>
      </c>
      <c r="Q267" s="231">
        <v>0.16863</v>
      </c>
      <c r="R267" s="231">
        <f>Q267*H267</f>
        <v>1.85493</v>
      </c>
      <c r="S267" s="231">
        <v>0</v>
      </c>
      <c r="T267" s="232">
        <f>S267*H267</f>
        <v>0</v>
      </c>
      <c r="AR267" s="24" t="s">
        <v>191</v>
      </c>
      <c r="AT267" s="24" t="s">
        <v>241</v>
      </c>
      <c r="AU267" s="24" t="s">
        <v>92</v>
      </c>
      <c r="AY267" s="24" t="s">
        <v>147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24" t="s">
        <v>90</v>
      </c>
      <c r="BK267" s="233">
        <f>ROUND(I267*H267,2)</f>
        <v>0</v>
      </c>
      <c r="BL267" s="24" t="s">
        <v>154</v>
      </c>
      <c r="BM267" s="24" t="s">
        <v>437</v>
      </c>
    </row>
    <row r="268" s="11" customFormat="1">
      <c r="B268" s="234"/>
      <c r="C268" s="235"/>
      <c r="D268" s="236" t="s">
        <v>156</v>
      </c>
      <c r="E268" s="237" t="s">
        <v>80</v>
      </c>
      <c r="F268" s="238" t="s">
        <v>438</v>
      </c>
      <c r="G268" s="235"/>
      <c r="H268" s="239">
        <v>7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AT268" s="245" t="s">
        <v>156</v>
      </c>
      <c r="AU268" s="245" t="s">
        <v>92</v>
      </c>
      <c r="AV268" s="11" t="s">
        <v>92</v>
      </c>
      <c r="AW268" s="11" t="s">
        <v>44</v>
      </c>
      <c r="AX268" s="11" t="s">
        <v>82</v>
      </c>
      <c r="AY268" s="245" t="s">
        <v>147</v>
      </c>
    </row>
    <row r="269" s="11" customFormat="1">
      <c r="B269" s="234"/>
      <c r="C269" s="235"/>
      <c r="D269" s="236" t="s">
        <v>156</v>
      </c>
      <c r="E269" s="237" t="s">
        <v>80</v>
      </c>
      <c r="F269" s="238" t="s">
        <v>439</v>
      </c>
      <c r="G269" s="235"/>
      <c r="H269" s="239">
        <v>4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AT269" s="245" t="s">
        <v>156</v>
      </c>
      <c r="AU269" s="245" t="s">
        <v>92</v>
      </c>
      <c r="AV269" s="11" t="s">
        <v>92</v>
      </c>
      <c r="AW269" s="11" t="s">
        <v>44</v>
      </c>
      <c r="AX269" s="11" t="s">
        <v>82</v>
      </c>
      <c r="AY269" s="245" t="s">
        <v>147</v>
      </c>
    </row>
    <row r="270" s="12" customFormat="1">
      <c r="B270" s="246"/>
      <c r="C270" s="247"/>
      <c r="D270" s="236" t="s">
        <v>156</v>
      </c>
      <c r="E270" s="248" t="s">
        <v>80</v>
      </c>
      <c r="F270" s="249" t="s">
        <v>158</v>
      </c>
      <c r="G270" s="247"/>
      <c r="H270" s="250">
        <v>11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156</v>
      </c>
      <c r="AU270" s="256" t="s">
        <v>92</v>
      </c>
      <c r="AV270" s="12" t="s">
        <v>154</v>
      </c>
      <c r="AW270" s="12" t="s">
        <v>44</v>
      </c>
      <c r="AX270" s="12" t="s">
        <v>90</v>
      </c>
      <c r="AY270" s="256" t="s">
        <v>147</v>
      </c>
    </row>
    <row r="271" s="1" customFormat="1" ht="16.5" customHeight="1">
      <c r="B271" s="47"/>
      <c r="C271" s="222" t="s">
        <v>440</v>
      </c>
      <c r="D271" s="222" t="s">
        <v>149</v>
      </c>
      <c r="E271" s="223" t="s">
        <v>441</v>
      </c>
      <c r="F271" s="224" t="s">
        <v>442</v>
      </c>
      <c r="G271" s="225" t="s">
        <v>344</v>
      </c>
      <c r="H271" s="226">
        <v>6</v>
      </c>
      <c r="I271" s="227"/>
      <c r="J271" s="228">
        <f>ROUND(I271*H271,2)</f>
        <v>0</v>
      </c>
      <c r="K271" s="224" t="s">
        <v>80</v>
      </c>
      <c r="L271" s="73"/>
      <c r="M271" s="229" t="s">
        <v>80</v>
      </c>
      <c r="N271" s="230" t="s">
        <v>52</v>
      </c>
      <c r="O271" s="48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AR271" s="24" t="s">
        <v>154</v>
      </c>
      <c r="AT271" s="24" t="s">
        <v>149</v>
      </c>
      <c r="AU271" s="24" t="s">
        <v>92</v>
      </c>
      <c r="AY271" s="24" t="s">
        <v>147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24" t="s">
        <v>90</v>
      </c>
      <c r="BK271" s="233">
        <f>ROUND(I271*H271,2)</f>
        <v>0</v>
      </c>
      <c r="BL271" s="24" t="s">
        <v>154</v>
      </c>
      <c r="BM271" s="24" t="s">
        <v>443</v>
      </c>
    </row>
    <row r="272" s="11" customFormat="1">
      <c r="B272" s="234"/>
      <c r="C272" s="235"/>
      <c r="D272" s="236" t="s">
        <v>156</v>
      </c>
      <c r="E272" s="237" t="s">
        <v>80</v>
      </c>
      <c r="F272" s="238" t="s">
        <v>444</v>
      </c>
      <c r="G272" s="235"/>
      <c r="H272" s="239">
        <v>6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156</v>
      </c>
      <c r="AU272" s="245" t="s">
        <v>92</v>
      </c>
      <c r="AV272" s="11" t="s">
        <v>92</v>
      </c>
      <c r="AW272" s="11" t="s">
        <v>44</v>
      </c>
      <c r="AX272" s="11" t="s">
        <v>90</v>
      </c>
      <c r="AY272" s="245" t="s">
        <v>147</v>
      </c>
    </row>
    <row r="273" s="1" customFormat="1" ht="16.5" customHeight="1">
      <c r="B273" s="47"/>
      <c r="C273" s="280" t="s">
        <v>445</v>
      </c>
      <c r="D273" s="280" t="s">
        <v>241</v>
      </c>
      <c r="E273" s="281" t="s">
        <v>446</v>
      </c>
      <c r="F273" s="282" t="s">
        <v>447</v>
      </c>
      <c r="G273" s="283" t="s">
        <v>344</v>
      </c>
      <c r="H273" s="284">
        <v>6</v>
      </c>
      <c r="I273" s="285"/>
      <c r="J273" s="286">
        <f>ROUND(I273*H273,2)</f>
        <v>0</v>
      </c>
      <c r="K273" s="282" t="s">
        <v>80</v>
      </c>
      <c r="L273" s="287"/>
      <c r="M273" s="288" t="s">
        <v>80</v>
      </c>
      <c r="N273" s="289" t="s">
        <v>52</v>
      </c>
      <c r="O273" s="48"/>
      <c r="P273" s="231">
        <f>O273*H273</f>
        <v>0</v>
      </c>
      <c r="Q273" s="231">
        <v>0.41999999999999998</v>
      </c>
      <c r="R273" s="231">
        <f>Q273*H273</f>
        <v>2.52</v>
      </c>
      <c r="S273" s="231">
        <v>0</v>
      </c>
      <c r="T273" s="232">
        <f>S273*H273</f>
        <v>0</v>
      </c>
      <c r="AR273" s="24" t="s">
        <v>191</v>
      </c>
      <c r="AT273" s="24" t="s">
        <v>241</v>
      </c>
      <c r="AU273" s="24" t="s">
        <v>92</v>
      </c>
      <c r="AY273" s="24" t="s">
        <v>147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24" t="s">
        <v>90</v>
      </c>
      <c r="BK273" s="233">
        <f>ROUND(I273*H273,2)</f>
        <v>0</v>
      </c>
      <c r="BL273" s="24" t="s">
        <v>154</v>
      </c>
      <c r="BM273" s="24" t="s">
        <v>448</v>
      </c>
    </row>
    <row r="274" s="11" customFormat="1">
      <c r="B274" s="234"/>
      <c r="C274" s="235"/>
      <c r="D274" s="236" t="s">
        <v>156</v>
      </c>
      <c r="E274" s="237" t="s">
        <v>80</v>
      </c>
      <c r="F274" s="238" t="s">
        <v>449</v>
      </c>
      <c r="G274" s="235"/>
      <c r="H274" s="239">
        <v>2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156</v>
      </c>
      <c r="AU274" s="245" t="s">
        <v>92</v>
      </c>
      <c r="AV274" s="11" t="s">
        <v>92</v>
      </c>
      <c r="AW274" s="11" t="s">
        <v>44</v>
      </c>
      <c r="AX274" s="11" t="s">
        <v>82</v>
      </c>
      <c r="AY274" s="245" t="s">
        <v>147</v>
      </c>
    </row>
    <row r="275" s="11" customFormat="1">
      <c r="B275" s="234"/>
      <c r="C275" s="235"/>
      <c r="D275" s="236" t="s">
        <v>156</v>
      </c>
      <c r="E275" s="237" t="s">
        <v>80</v>
      </c>
      <c r="F275" s="238" t="s">
        <v>450</v>
      </c>
      <c r="G275" s="235"/>
      <c r="H275" s="239">
        <v>2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AT275" s="245" t="s">
        <v>156</v>
      </c>
      <c r="AU275" s="245" t="s">
        <v>92</v>
      </c>
      <c r="AV275" s="11" t="s">
        <v>92</v>
      </c>
      <c r="AW275" s="11" t="s">
        <v>44</v>
      </c>
      <c r="AX275" s="11" t="s">
        <v>82</v>
      </c>
      <c r="AY275" s="245" t="s">
        <v>147</v>
      </c>
    </row>
    <row r="276" s="11" customFormat="1">
      <c r="B276" s="234"/>
      <c r="C276" s="235"/>
      <c r="D276" s="236" t="s">
        <v>156</v>
      </c>
      <c r="E276" s="237" t="s">
        <v>80</v>
      </c>
      <c r="F276" s="238" t="s">
        <v>451</v>
      </c>
      <c r="G276" s="235"/>
      <c r="H276" s="239">
        <v>2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156</v>
      </c>
      <c r="AU276" s="245" t="s">
        <v>92</v>
      </c>
      <c r="AV276" s="11" t="s">
        <v>92</v>
      </c>
      <c r="AW276" s="11" t="s">
        <v>44</v>
      </c>
      <c r="AX276" s="11" t="s">
        <v>82</v>
      </c>
      <c r="AY276" s="245" t="s">
        <v>147</v>
      </c>
    </row>
    <row r="277" s="12" customFormat="1">
      <c r="B277" s="246"/>
      <c r="C277" s="247"/>
      <c r="D277" s="236" t="s">
        <v>156</v>
      </c>
      <c r="E277" s="248" t="s">
        <v>80</v>
      </c>
      <c r="F277" s="249" t="s">
        <v>158</v>
      </c>
      <c r="G277" s="247"/>
      <c r="H277" s="250">
        <v>6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156</v>
      </c>
      <c r="AU277" s="256" t="s">
        <v>92</v>
      </c>
      <c r="AV277" s="12" t="s">
        <v>154</v>
      </c>
      <c r="AW277" s="12" t="s">
        <v>44</v>
      </c>
      <c r="AX277" s="12" t="s">
        <v>90</v>
      </c>
      <c r="AY277" s="256" t="s">
        <v>147</v>
      </c>
    </row>
    <row r="278" s="1" customFormat="1" ht="25.5" customHeight="1">
      <c r="B278" s="47"/>
      <c r="C278" s="222" t="s">
        <v>452</v>
      </c>
      <c r="D278" s="222" t="s">
        <v>149</v>
      </c>
      <c r="E278" s="223" t="s">
        <v>453</v>
      </c>
      <c r="F278" s="224" t="s">
        <v>454</v>
      </c>
      <c r="G278" s="225" t="s">
        <v>344</v>
      </c>
      <c r="H278" s="226">
        <v>28</v>
      </c>
      <c r="I278" s="227"/>
      <c r="J278" s="228">
        <f>ROUND(I278*H278,2)</f>
        <v>0</v>
      </c>
      <c r="K278" s="224" t="s">
        <v>153</v>
      </c>
      <c r="L278" s="73"/>
      <c r="M278" s="229" t="s">
        <v>80</v>
      </c>
      <c r="N278" s="230" t="s">
        <v>52</v>
      </c>
      <c r="O278" s="48"/>
      <c r="P278" s="231">
        <f>O278*H278</f>
        <v>0</v>
      </c>
      <c r="Q278" s="231">
        <v>0.00167</v>
      </c>
      <c r="R278" s="231">
        <f>Q278*H278</f>
        <v>0.046760000000000003</v>
      </c>
      <c r="S278" s="231">
        <v>0</v>
      </c>
      <c r="T278" s="232">
        <f>S278*H278</f>
        <v>0</v>
      </c>
      <c r="AR278" s="24" t="s">
        <v>154</v>
      </c>
      <c r="AT278" s="24" t="s">
        <v>149</v>
      </c>
      <c r="AU278" s="24" t="s">
        <v>92</v>
      </c>
      <c r="AY278" s="24" t="s">
        <v>147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24" t="s">
        <v>90</v>
      </c>
      <c r="BK278" s="233">
        <f>ROUND(I278*H278,2)</f>
        <v>0</v>
      </c>
      <c r="BL278" s="24" t="s">
        <v>154</v>
      </c>
      <c r="BM278" s="24" t="s">
        <v>455</v>
      </c>
    </row>
    <row r="279" s="11" customFormat="1">
      <c r="B279" s="234"/>
      <c r="C279" s="235"/>
      <c r="D279" s="236" t="s">
        <v>156</v>
      </c>
      <c r="E279" s="237" t="s">
        <v>80</v>
      </c>
      <c r="F279" s="238" t="s">
        <v>456</v>
      </c>
      <c r="G279" s="235"/>
      <c r="H279" s="239">
        <v>28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AT279" s="245" t="s">
        <v>156</v>
      </c>
      <c r="AU279" s="245" t="s">
        <v>92</v>
      </c>
      <c r="AV279" s="11" t="s">
        <v>92</v>
      </c>
      <c r="AW279" s="11" t="s">
        <v>44</v>
      </c>
      <c r="AX279" s="11" t="s">
        <v>90</v>
      </c>
      <c r="AY279" s="245" t="s">
        <v>147</v>
      </c>
    </row>
    <row r="280" s="1" customFormat="1" ht="25.5" customHeight="1">
      <c r="B280" s="47"/>
      <c r="C280" s="280" t="s">
        <v>457</v>
      </c>
      <c r="D280" s="280" t="s">
        <v>241</v>
      </c>
      <c r="E280" s="281" t="s">
        <v>458</v>
      </c>
      <c r="F280" s="282" t="s">
        <v>459</v>
      </c>
      <c r="G280" s="283" t="s">
        <v>344</v>
      </c>
      <c r="H280" s="284">
        <v>27</v>
      </c>
      <c r="I280" s="285"/>
      <c r="J280" s="286">
        <f>ROUND(I280*H280,2)</f>
        <v>0</v>
      </c>
      <c r="K280" s="282" t="s">
        <v>80</v>
      </c>
      <c r="L280" s="287"/>
      <c r="M280" s="288" t="s">
        <v>80</v>
      </c>
      <c r="N280" s="289" t="s">
        <v>52</v>
      </c>
      <c r="O280" s="48"/>
      <c r="P280" s="231">
        <f>O280*H280</f>
        <v>0</v>
      </c>
      <c r="Q280" s="231">
        <v>0.0101</v>
      </c>
      <c r="R280" s="231">
        <f>Q280*H280</f>
        <v>0.2727</v>
      </c>
      <c r="S280" s="231">
        <v>0</v>
      </c>
      <c r="T280" s="232">
        <f>S280*H280</f>
        <v>0</v>
      </c>
      <c r="AR280" s="24" t="s">
        <v>191</v>
      </c>
      <c r="AT280" s="24" t="s">
        <v>241</v>
      </c>
      <c r="AU280" s="24" t="s">
        <v>92</v>
      </c>
      <c r="AY280" s="24" t="s">
        <v>147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90</v>
      </c>
      <c r="BK280" s="233">
        <f>ROUND(I280*H280,2)</f>
        <v>0</v>
      </c>
      <c r="BL280" s="24" t="s">
        <v>154</v>
      </c>
      <c r="BM280" s="24" t="s">
        <v>460</v>
      </c>
    </row>
    <row r="281" s="11" customFormat="1">
      <c r="B281" s="234"/>
      <c r="C281" s="235"/>
      <c r="D281" s="236" t="s">
        <v>156</v>
      </c>
      <c r="E281" s="237" t="s">
        <v>80</v>
      </c>
      <c r="F281" s="238" t="s">
        <v>461</v>
      </c>
      <c r="G281" s="235"/>
      <c r="H281" s="239">
        <v>14</v>
      </c>
      <c r="I281" s="240"/>
      <c r="J281" s="235"/>
      <c r="K281" s="235"/>
      <c r="L281" s="241"/>
      <c r="M281" s="242"/>
      <c r="N281" s="243"/>
      <c r="O281" s="243"/>
      <c r="P281" s="243"/>
      <c r="Q281" s="243"/>
      <c r="R281" s="243"/>
      <c r="S281" s="243"/>
      <c r="T281" s="244"/>
      <c r="AT281" s="245" t="s">
        <v>156</v>
      </c>
      <c r="AU281" s="245" t="s">
        <v>92</v>
      </c>
      <c r="AV281" s="11" t="s">
        <v>92</v>
      </c>
      <c r="AW281" s="11" t="s">
        <v>44</v>
      </c>
      <c r="AX281" s="11" t="s">
        <v>82</v>
      </c>
      <c r="AY281" s="245" t="s">
        <v>147</v>
      </c>
    </row>
    <row r="282" s="11" customFormat="1">
      <c r="B282" s="234"/>
      <c r="C282" s="235"/>
      <c r="D282" s="236" t="s">
        <v>156</v>
      </c>
      <c r="E282" s="237" t="s">
        <v>80</v>
      </c>
      <c r="F282" s="238" t="s">
        <v>462</v>
      </c>
      <c r="G282" s="235"/>
      <c r="H282" s="239">
        <v>3</v>
      </c>
      <c r="I282" s="240"/>
      <c r="J282" s="235"/>
      <c r="K282" s="235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156</v>
      </c>
      <c r="AU282" s="245" t="s">
        <v>92</v>
      </c>
      <c r="AV282" s="11" t="s">
        <v>92</v>
      </c>
      <c r="AW282" s="11" t="s">
        <v>44</v>
      </c>
      <c r="AX282" s="11" t="s">
        <v>82</v>
      </c>
      <c r="AY282" s="245" t="s">
        <v>147</v>
      </c>
    </row>
    <row r="283" s="11" customFormat="1">
      <c r="B283" s="234"/>
      <c r="C283" s="235"/>
      <c r="D283" s="236" t="s">
        <v>156</v>
      </c>
      <c r="E283" s="237" t="s">
        <v>80</v>
      </c>
      <c r="F283" s="238" t="s">
        <v>463</v>
      </c>
      <c r="G283" s="235"/>
      <c r="H283" s="239">
        <v>6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156</v>
      </c>
      <c r="AU283" s="245" t="s">
        <v>92</v>
      </c>
      <c r="AV283" s="11" t="s">
        <v>92</v>
      </c>
      <c r="AW283" s="11" t="s">
        <v>44</v>
      </c>
      <c r="AX283" s="11" t="s">
        <v>82</v>
      </c>
      <c r="AY283" s="245" t="s">
        <v>147</v>
      </c>
    </row>
    <row r="284" s="11" customFormat="1">
      <c r="B284" s="234"/>
      <c r="C284" s="235"/>
      <c r="D284" s="236" t="s">
        <v>156</v>
      </c>
      <c r="E284" s="237" t="s">
        <v>80</v>
      </c>
      <c r="F284" s="238" t="s">
        <v>464</v>
      </c>
      <c r="G284" s="235"/>
      <c r="H284" s="239">
        <v>2</v>
      </c>
      <c r="I284" s="240"/>
      <c r="J284" s="235"/>
      <c r="K284" s="235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156</v>
      </c>
      <c r="AU284" s="245" t="s">
        <v>92</v>
      </c>
      <c r="AV284" s="11" t="s">
        <v>92</v>
      </c>
      <c r="AW284" s="11" t="s">
        <v>44</v>
      </c>
      <c r="AX284" s="11" t="s">
        <v>82</v>
      </c>
      <c r="AY284" s="245" t="s">
        <v>147</v>
      </c>
    </row>
    <row r="285" s="11" customFormat="1">
      <c r="B285" s="234"/>
      <c r="C285" s="235"/>
      <c r="D285" s="236" t="s">
        <v>156</v>
      </c>
      <c r="E285" s="237" t="s">
        <v>80</v>
      </c>
      <c r="F285" s="238" t="s">
        <v>465</v>
      </c>
      <c r="G285" s="235"/>
      <c r="H285" s="239">
        <v>2</v>
      </c>
      <c r="I285" s="240"/>
      <c r="J285" s="235"/>
      <c r="K285" s="235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156</v>
      </c>
      <c r="AU285" s="245" t="s">
        <v>92</v>
      </c>
      <c r="AV285" s="11" t="s">
        <v>92</v>
      </c>
      <c r="AW285" s="11" t="s">
        <v>44</v>
      </c>
      <c r="AX285" s="11" t="s">
        <v>82</v>
      </c>
      <c r="AY285" s="245" t="s">
        <v>147</v>
      </c>
    </row>
    <row r="286" s="12" customFormat="1">
      <c r="B286" s="246"/>
      <c r="C286" s="247"/>
      <c r="D286" s="236" t="s">
        <v>156</v>
      </c>
      <c r="E286" s="248" t="s">
        <v>80</v>
      </c>
      <c r="F286" s="249" t="s">
        <v>158</v>
      </c>
      <c r="G286" s="247"/>
      <c r="H286" s="250">
        <v>27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156</v>
      </c>
      <c r="AU286" s="256" t="s">
        <v>92</v>
      </c>
      <c r="AV286" s="12" t="s">
        <v>154</v>
      </c>
      <c r="AW286" s="12" t="s">
        <v>44</v>
      </c>
      <c r="AX286" s="12" t="s">
        <v>90</v>
      </c>
      <c r="AY286" s="256" t="s">
        <v>147</v>
      </c>
    </row>
    <row r="287" s="1" customFormat="1" ht="16.5" customHeight="1">
      <c r="B287" s="47"/>
      <c r="C287" s="280" t="s">
        <v>466</v>
      </c>
      <c r="D287" s="280" t="s">
        <v>241</v>
      </c>
      <c r="E287" s="281" t="s">
        <v>467</v>
      </c>
      <c r="F287" s="282" t="s">
        <v>468</v>
      </c>
      <c r="G287" s="283" t="s">
        <v>344</v>
      </c>
      <c r="H287" s="284">
        <v>1</v>
      </c>
      <c r="I287" s="285"/>
      <c r="J287" s="286">
        <f>ROUND(I287*H287,2)</f>
        <v>0</v>
      </c>
      <c r="K287" s="282" t="s">
        <v>80</v>
      </c>
      <c r="L287" s="287"/>
      <c r="M287" s="288" t="s">
        <v>80</v>
      </c>
      <c r="N287" s="289" t="s">
        <v>52</v>
      </c>
      <c r="O287" s="48"/>
      <c r="P287" s="231">
        <f>O287*H287</f>
        <v>0</v>
      </c>
      <c r="Q287" s="231">
        <v>0.0106</v>
      </c>
      <c r="R287" s="231">
        <f>Q287*H287</f>
        <v>0.0106</v>
      </c>
      <c r="S287" s="231">
        <v>0</v>
      </c>
      <c r="T287" s="232">
        <f>S287*H287</f>
        <v>0</v>
      </c>
      <c r="AR287" s="24" t="s">
        <v>191</v>
      </c>
      <c r="AT287" s="24" t="s">
        <v>241</v>
      </c>
      <c r="AU287" s="24" t="s">
        <v>92</v>
      </c>
      <c r="AY287" s="24" t="s">
        <v>147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24" t="s">
        <v>90</v>
      </c>
      <c r="BK287" s="233">
        <f>ROUND(I287*H287,2)</f>
        <v>0</v>
      </c>
      <c r="BL287" s="24" t="s">
        <v>154</v>
      </c>
      <c r="BM287" s="24" t="s">
        <v>469</v>
      </c>
    </row>
    <row r="288" s="11" customFormat="1">
      <c r="B288" s="234"/>
      <c r="C288" s="235"/>
      <c r="D288" s="236" t="s">
        <v>156</v>
      </c>
      <c r="E288" s="237" t="s">
        <v>80</v>
      </c>
      <c r="F288" s="238" t="s">
        <v>470</v>
      </c>
      <c r="G288" s="235"/>
      <c r="H288" s="239">
        <v>1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156</v>
      </c>
      <c r="AU288" s="245" t="s">
        <v>92</v>
      </c>
      <c r="AV288" s="11" t="s">
        <v>92</v>
      </c>
      <c r="AW288" s="11" t="s">
        <v>44</v>
      </c>
      <c r="AX288" s="11" t="s">
        <v>90</v>
      </c>
      <c r="AY288" s="245" t="s">
        <v>147</v>
      </c>
    </row>
    <row r="289" s="1" customFormat="1" ht="25.5" customHeight="1">
      <c r="B289" s="47"/>
      <c r="C289" s="222" t="s">
        <v>471</v>
      </c>
      <c r="D289" s="222" t="s">
        <v>149</v>
      </c>
      <c r="E289" s="223" t="s">
        <v>472</v>
      </c>
      <c r="F289" s="224" t="s">
        <v>473</v>
      </c>
      <c r="G289" s="225" t="s">
        <v>344</v>
      </c>
      <c r="H289" s="226">
        <v>9</v>
      </c>
      <c r="I289" s="227"/>
      <c r="J289" s="228">
        <f>ROUND(I289*H289,2)</f>
        <v>0</v>
      </c>
      <c r="K289" s="224" t="s">
        <v>153</v>
      </c>
      <c r="L289" s="73"/>
      <c r="M289" s="229" t="s">
        <v>80</v>
      </c>
      <c r="N289" s="230" t="s">
        <v>52</v>
      </c>
      <c r="O289" s="48"/>
      <c r="P289" s="231">
        <f>O289*H289</f>
        <v>0</v>
      </c>
      <c r="Q289" s="231">
        <v>0.00296</v>
      </c>
      <c r="R289" s="231">
        <f>Q289*H289</f>
        <v>0.02664</v>
      </c>
      <c r="S289" s="231">
        <v>0</v>
      </c>
      <c r="T289" s="232">
        <f>S289*H289</f>
        <v>0</v>
      </c>
      <c r="AR289" s="24" t="s">
        <v>154</v>
      </c>
      <c r="AT289" s="24" t="s">
        <v>149</v>
      </c>
      <c r="AU289" s="24" t="s">
        <v>92</v>
      </c>
      <c r="AY289" s="24" t="s">
        <v>147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24" t="s">
        <v>90</v>
      </c>
      <c r="BK289" s="233">
        <f>ROUND(I289*H289,2)</f>
        <v>0</v>
      </c>
      <c r="BL289" s="24" t="s">
        <v>154</v>
      </c>
      <c r="BM289" s="24" t="s">
        <v>474</v>
      </c>
    </row>
    <row r="290" s="11" customFormat="1">
      <c r="B290" s="234"/>
      <c r="C290" s="235"/>
      <c r="D290" s="236" t="s">
        <v>156</v>
      </c>
      <c r="E290" s="237" t="s">
        <v>80</v>
      </c>
      <c r="F290" s="238" t="s">
        <v>475</v>
      </c>
      <c r="G290" s="235"/>
      <c r="H290" s="239">
        <v>9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156</v>
      </c>
      <c r="AU290" s="245" t="s">
        <v>92</v>
      </c>
      <c r="AV290" s="11" t="s">
        <v>92</v>
      </c>
      <c r="AW290" s="11" t="s">
        <v>44</v>
      </c>
      <c r="AX290" s="11" t="s">
        <v>90</v>
      </c>
      <c r="AY290" s="245" t="s">
        <v>147</v>
      </c>
    </row>
    <row r="291" s="1" customFormat="1" ht="25.5" customHeight="1">
      <c r="B291" s="47"/>
      <c r="C291" s="280" t="s">
        <v>476</v>
      </c>
      <c r="D291" s="280" t="s">
        <v>241</v>
      </c>
      <c r="E291" s="281" t="s">
        <v>477</v>
      </c>
      <c r="F291" s="282" t="s">
        <v>478</v>
      </c>
      <c r="G291" s="283" t="s">
        <v>344</v>
      </c>
      <c r="H291" s="284">
        <v>8</v>
      </c>
      <c r="I291" s="285"/>
      <c r="J291" s="286">
        <f>ROUND(I291*H291,2)</f>
        <v>0</v>
      </c>
      <c r="K291" s="282" t="s">
        <v>80</v>
      </c>
      <c r="L291" s="287"/>
      <c r="M291" s="288" t="s">
        <v>80</v>
      </c>
      <c r="N291" s="289" t="s">
        <v>52</v>
      </c>
      <c r="O291" s="48"/>
      <c r="P291" s="231">
        <f>O291*H291</f>
        <v>0</v>
      </c>
      <c r="Q291" s="231">
        <v>0.0201</v>
      </c>
      <c r="R291" s="231">
        <f>Q291*H291</f>
        <v>0.1608</v>
      </c>
      <c r="S291" s="231">
        <v>0</v>
      </c>
      <c r="T291" s="232">
        <f>S291*H291</f>
        <v>0</v>
      </c>
      <c r="AR291" s="24" t="s">
        <v>191</v>
      </c>
      <c r="AT291" s="24" t="s">
        <v>241</v>
      </c>
      <c r="AU291" s="24" t="s">
        <v>92</v>
      </c>
      <c r="AY291" s="24" t="s">
        <v>147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24" t="s">
        <v>90</v>
      </c>
      <c r="BK291" s="233">
        <f>ROUND(I291*H291,2)</f>
        <v>0</v>
      </c>
      <c r="BL291" s="24" t="s">
        <v>154</v>
      </c>
      <c r="BM291" s="24" t="s">
        <v>479</v>
      </c>
    </row>
    <row r="292" s="11" customFormat="1">
      <c r="B292" s="234"/>
      <c r="C292" s="235"/>
      <c r="D292" s="236" t="s">
        <v>156</v>
      </c>
      <c r="E292" s="237" t="s">
        <v>80</v>
      </c>
      <c r="F292" s="238" t="s">
        <v>480</v>
      </c>
      <c r="G292" s="235"/>
      <c r="H292" s="239">
        <v>1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156</v>
      </c>
      <c r="AU292" s="245" t="s">
        <v>92</v>
      </c>
      <c r="AV292" s="11" t="s">
        <v>92</v>
      </c>
      <c r="AW292" s="11" t="s">
        <v>44</v>
      </c>
      <c r="AX292" s="11" t="s">
        <v>82</v>
      </c>
      <c r="AY292" s="245" t="s">
        <v>147</v>
      </c>
    </row>
    <row r="293" s="11" customFormat="1">
      <c r="B293" s="234"/>
      <c r="C293" s="235"/>
      <c r="D293" s="236" t="s">
        <v>156</v>
      </c>
      <c r="E293" s="237" t="s">
        <v>80</v>
      </c>
      <c r="F293" s="238" t="s">
        <v>481</v>
      </c>
      <c r="G293" s="235"/>
      <c r="H293" s="239">
        <v>4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156</v>
      </c>
      <c r="AU293" s="245" t="s">
        <v>92</v>
      </c>
      <c r="AV293" s="11" t="s">
        <v>92</v>
      </c>
      <c r="AW293" s="11" t="s">
        <v>44</v>
      </c>
      <c r="AX293" s="11" t="s">
        <v>82</v>
      </c>
      <c r="AY293" s="245" t="s">
        <v>147</v>
      </c>
    </row>
    <row r="294" s="11" customFormat="1">
      <c r="B294" s="234"/>
      <c r="C294" s="235"/>
      <c r="D294" s="236" t="s">
        <v>156</v>
      </c>
      <c r="E294" s="237" t="s">
        <v>80</v>
      </c>
      <c r="F294" s="238" t="s">
        <v>464</v>
      </c>
      <c r="G294" s="235"/>
      <c r="H294" s="239">
        <v>2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AT294" s="245" t="s">
        <v>156</v>
      </c>
      <c r="AU294" s="245" t="s">
        <v>92</v>
      </c>
      <c r="AV294" s="11" t="s">
        <v>92</v>
      </c>
      <c r="AW294" s="11" t="s">
        <v>44</v>
      </c>
      <c r="AX294" s="11" t="s">
        <v>82</v>
      </c>
      <c r="AY294" s="245" t="s">
        <v>147</v>
      </c>
    </row>
    <row r="295" s="11" customFormat="1">
      <c r="B295" s="234"/>
      <c r="C295" s="235"/>
      <c r="D295" s="236" t="s">
        <v>156</v>
      </c>
      <c r="E295" s="237" t="s">
        <v>80</v>
      </c>
      <c r="F295" s="238" t="s">
        <v>482</v>
      </c>
      <c r="G295" s="235"/>
      <c r="H295" s="239">
        <v>1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156</v>
      </c>
      <c r="AU295" s="245" t="s">
        <v>92</v>
      </c>
      <c r="AV295" s="11" t="s">
        <v>92</v>
      </c>
      <c r="AW295" s="11" t="s">
        <v>44</v>
      </c>
      <c r="AX295" s="11" t="s">
        <v>82</v>
      </c>
      <c r="AY295" s="245" t="s">
        <v>147</v>
      </c>
    </row>
    <row r="296" s="12" customFormat="1">
      <c r="B296" s="246"/>
      <c r="C296" s="247"/>
      <c r="D296" s="236" t="s">
        <v>156</v>
      </c>
      <c r="E296" s="248" t="s">
        <v>80</v>
      </c>
      <c r="F296" s="249" t="s">
        <v>158</v>
      </c>
      <c r="G296" s="247"/>
      <c r="H296" s="250">
        <v>8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156</v>
      </c>
      <c r="AU296" s="256" t="s">
        <v>92</v>
      </c>
      <c r="AV296" s="12" t="s">
        <v>154</v>
      </c>
      <c r="AW296" s="12" t="s">
        <v>44</v>
      </c>
      <c r="AX296" s="12" t="s">
        <v>90</v>
      </c>
      <c r="AY296" s="256" t="s">
        <v>147</v>
      </c>
    </row>
    <row r="297" s="1" customFormat="1" ht="16.5" customHeight="1">
      <c r="B297" s="47"/>
      <c r="C297" s="280" t="s">
        <v>483</v>
      </c>
      <c r="D297" s="280" t="s">
        <v>241</v>
      </c>
      <c r="E297" s="281" t="s">
        <v>484</v>
      </c>
      <c r="F297" s="282" t="s">
        <v>485</v>
      </c>
      <c r="G297" s="283" t="s">
        <v>344</v>
      </c>
      <c r="H297" s="284">
        <v>1</v>
      </c>
      <c r="I297" s="285"/>
      <c r="J297" s="286">
        <f>ROUND(I297*H297,2)</f>
        <v>0</v>
      </c>
      <c r="K297" s="282" t="s">
        <v>80</v>
      </c>
      <c r="L297" s="287"/>
      <c r="M297" s="288" t="s">
        <v>80</v>
      </c>
      <c r="N297" s="289" t="s">
        <v>52</v>
      </c>
      <c r="O297" s="48"/>
      <c r="P297" s="231">
        <f>O297*H297</f>
        <v>0</v>
      </c>
      <c r="Q297" s="231">
        <v>0.0195</v>
      </c>
      <c r="R297" s="231">
        <f>Q297*H297</f>
        <v>0.0195</v>
      </c>
      <c r="S297" s="231">
        <v>0</v>
      </c>
      <c r="T297" s="232">
        <f>S297*H297</f>
        <v>0</v>
      </c>
      <c r="AR297" s="24" t="s">
        <v>191</v>
      </c>
      <c r="AT297" s="24" t="s">
        <v>241</v>
      </c>
      <c r="AU297" s="24" t="s">
        <v>92</v>
      </c>
      <c r="AY297" s="24" t="s">
        <v>147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24" t="s">
        <v>90</v>
      </c>
      <c r="BK297" s="233">
        <f>ROUND(I297*H297,2)</f>
        <v>0</v>
      </c>
      <c r="BL297" s="24" t="s">
        <v>154</v>
      </c>
      <c r="BM297" s="24" t="s">
        <v>486</v>
      </c>
    </row>
    <row r="298" s="11" customFormat="1">
      <c r="B298" s="234"/>
      <c r="C298" s="235"/>
      <c r="D298" s="236" t="s">
        <v>156</v>
      </c>
      <c r="E298" s="237" t="s">
        <v>80</v>
      </c>
      <c r="F298" s="238" t="s">
        <v>470</v>
      </c>
      <c r="G298" s="235"/>
      <c r="H298" s="239">
        <v>1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156</v>
      </c>
      <c r="AU298" s="245" t="s">
        <v>92</v>
      </c>
      <c r="AV298" s="11" t="s">
        <v>92</v>
      </c>
      <c r="AW298" s="11" t="s">
        <v>44</v>
      </c>
      <c r="AX298" s="11" t="s">
        <v>90</v>
      </c>
      <c r="AY298" s="245" t="s">
        <v>147</v>
      </c>
    </row>
    <row r="299" s="1" customFormat="1" ht="25.5" customHeight="1">
      <c r="B299" s="47"/>
      <c r="C299" s="222" t="s">
        <v>487</v>
      </c>
      <c r="D299" s="222" t="s">
        <v>149</v>
      </c>
      <c r="E299" s="223" t="s">
        <v>488</v>
      </c>
      <c r="F299" s="224" t="s">
        <v>489</v>
      </c>
      <c r="G299" s="225" t="s">
        <v>344</v>
      </c>
      <c r="H299" s="226">
        <v>13</v>
      </c>
      <c r="I299" s="227"/>
      <c r="J299" s="228">
        <f>ROUND(I299*H299,2)</f>
        <v>0</v>
      </c>
      <c r="K299" s="224" t="s">
        <v>153</v>
      </c>
      <c r="L299" s="73"/>
      <c r="M299" s="229" t="s">
        <v>80</v>
      </c>
      <c r="N299" s="230" t="s">
        <v>52</v>
      </c>
      <c r="O299" s="48"/>
      <c r="P299" s="231">
        <f>O299*H299</f>
        <v>0</v>
      </c>
      <c r="Q299" s="231">
        <v>0.0054200000000000003</v>
      </c>
      <c r="R299" s="231">
        <f>Q299*H299</f>
        <v>0.070460000000000009</v>
      </c>
      <c r="S299" s="231">
        <v>0</v>
      </c>
      <c r="T299" s="232">
        <f>S299*H299</f>
        <v>0</v>
      </c>
      <c r="AR299" s="24" t="s">
        <v>154</v>
      </c>
      <c r="AT299" s="24" t="s">
        <v>149</v>
      </c>
      <c r="AU299" s="24" t="s">
        <v>92</v>
      </c>
      <c r="AY299" s="24" t="s">
        <v>147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24" t="s">
        <v>90</v>
      </c>
      <c r="BK299" s="233">
        <f>ROUND(I299*H299,2)</f>
        <v>0</v>
      </c>
      <c r="BL299" s="24" t="s">
        <v>154</v>
      </c>
      <c r="BM299" s="24" t="s">
        <v>490</v>
      </c>
    </row>
    <row r="300" s="11" customFormat="1">
      <c r="B300" s="234"/>
      <c r="C300" s="235"/>
      <c r="D300" s="236" t="s">
        <v>156</v>
      </c>
      <c r="E300" s="237" t="s">
        <v>80</v>
      </c>
      <c r="F300" s="238" t="s">
        <v>491</v>
      </c>
      <c r="G300" s="235"/>
      <c r="H300" s="239">
        <v>13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156</v>
      </c>
      <c r="AU300" s="245" t="s">
        <v>92</v>
      </c>
      <c r="AV300" s="11" t="s">
        <v>92</v>
      </c>
      <c r="AW300" s="11" t="s">
        <v>44</v>
      </c>
      <c r="AX300" s="11" t="s">
        <v>90</v>
      </c>
      <c r="AY300" s="245" t="s">
        <v>147</v>
      </c>
    </row>
    <row r="301" s="1" customFormat="1" ht="25.5" customHeight="1">
      <c r="B301" s="47"/>
      <c r="C301" s="280" t="s">
        <v>492</v>
      </c>
      <c r="D301" s="280" t="s">
        <v>241</v>
      </c>
      <c r="E301" s="281" t="s">
        <v>493</v>
      </c>
      <c r="F301" s="282" t="s">
        <v>494</v>
      </c>
      <c r="G301" s="283" t="s">
        <v>344</v>
      </c>
      <c r="H301" s="284">
        <v>13</v>
      </c>
      <c r="I301" s="285"/>
      <c r="J301" s="286">
        <f>ROUND(I301*H301,2)</f>
        <v>0</v>
      </c>
      <c r="K301" s="282" t="s">
        <v>80</v>
      </c>
      <c r="L301" s="287"/>
      <c r="M301" s="288" t="s">
        <v>80</v>
      </c>
      <c r="N301" s="289" t="s">
        <v>52</v>
      </c>
      <c r="O301" s="48"/>
      <c r="P301" s="231">
        <f>O301*H301</f>
        <v>0</v>
      </c>
      <c r="Q301" s="231">
        <v>0.042900000000000001</v>
      </c>
      <c r="R301" s="231">
        <f>Q301*H301</f>
        <v>0.55769999999999997</v>
      </c>
      <c r="S301" s="231">
        <v>0</v>
      </c>
      <c r="T301" s="232">
        <f>S301*H301</f>
        <v>0</v>
      </c>
      <c r="AR301" s="24" t="s">
        <v>191</v>
      </c>
      <c r="AT301" s="24" t="s">
        <v>241</v>
      </c>
      <c r="AU301" s="24" t="s">
        <v>92</v>
      </c>
      <c r="AY301" s="24" t="s">
        <v>147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24" t="s">
        <v>90</v>
      </c>
      <c r="BK301" s="233">
        <f>ROUND(I301*H301,2)</f>
        <v>0</v>
      </c>
      <c r="BL301" s="24" t="s">
        <v>154</v>
      </c>
      <c r="BM301" s="24" t="s">
        <v>495</v>
      </c>
    </row>
    <row r="302" s="11" customFormat="1">
      <c r="B302" s="234"/>
      <c r="C302" s="235"/>
      <c r="D302" s="236" t="s">
        <v>156</v>
      </c>
      <c r="E302" s="237" t="s">
        <v>80</v>
      </c>
      <c r="F302" s="238" t="s">
        <v>496</v>
      </c>
      <c r="G302" s="235"/>
      <c r="H302" s="239">
        <v>9</v>
      </c>
      <c r="I302" s="240"/>
      <c r="J302" s="235"/>
      <c r="K302" s="235"/>
      <c r="L302" s="241"/>
      <c r="M302" s="242"/>
      <c r="N302" s="243"/>
      <c r="O302" s="243"/>
      <c r="P302" s="243"/>
      <c r="Q302" s="243"/>
      <c r="R302" s="243"/>
      <c r="S302" s="243"/>
      <c r="T302" s="244"/>
      <c r="AT302" s="245" t="s">
        <v>156</v>
      </c>
      <c r="AU302" s="245" t="s">
        <v>92</v>
      </c>
      <c r="AV302" s="11" t="s">
        <v>92</v>
      </c>
      <c r="AW302" s="11" t="s">
        <v>44</v>
      </c>
      <c r="AX302" s="11" t="s">
        <v>82</v>
      </c>
      <c r="AY302" s="245" t="s">
        <v>147</v>
      </c>
    </row>
    <row r="303" s="11" customFormat="1">
      <c r="B303" s="234"/>
      <c r="C303" s="235"/>
      <c r="D303" s="236" t="s">
        <v>156</v>
      </c>
      <c r="E303" s="237" t="s">
        <v>80</v>
      </c>
      <c r="F303" s="238" t="s">
        <v>462</v>
      </c>
      <c r="G303" s="235"/>
      <c r="H303" s="239">
        <v>3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156</v>
      </c>
      <c r="AU303" s="245" t="s">
        <v>92</v>
      </c>
      <c r="AV303" s="11" t="s">
        <v>92</v>
      </c>
      <c r="AW303" s="11" t="s">
        <v>44</v>
      </c>
      <c r="AX303" s="11" t="s">
        <v>82</v>
      </c>
      <c r="AY303" s="245" t="s">
        <v>147</v>
      </c>
    </row>
    <row r="304" s="11" customFormat="1">
      <c r="B304" s="234"/>
      <c r="C304" s="235"/>
      <c r="D304" s="236" t="s">
        <v>156</v>
      </c>
      <c r="E304" s="237" t="s">
        <v>80</v>
      </c>
      <c r="F304" s="238" t="s">
        <v>482</v>
      </c>
      <c r="G304" s="235"/>
      <c r="H304" s="239">
        <v>1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156</v>
      </c>
      <c r="AU304" s="245" t="s">
        <v>92</v>
      </c>
      <c r="AV304" s="11" t="s">
        <v>92</v>
      </c>
      <c r="AW304" s="11" t="s">
        <v>44</v>
      </c>
      <c r="AX304" s="11" t="s">
        <v>82</v>
      </c>
      <c r="AY304" s="245" t="s">
        <v>147</v>
      </c>
    </row>
    <row r="305" s="12" customFormat="1">
      <c r="B305" s="246"/>
      <c r="C305" s="247"/>
      <c r="D305" s="236" t="s">
        <v>156</v>
      </c>
      <c r="E305" s="248" t="s">
        <v>80</v>
      </c>
      <c r="F305" s="249" t="s">
        <v>158</v>
      </c>
      <c r="G305" s="247"/>
      <c r="H305" s="250">
        <v>13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AT305" s="256" t="s">
        <v>156</v>
      </c>
      <c r="AU305" s="256" t="s">
        <v>92</v>
      </c>
      <c r="AV305" s="12" t="s">
        <v>154</v>
      </c>
      <c r="AW305" s="12" t="s">
        <v>44</v>
      </c>
      <c r="AX305" s="12" t="s">
        <v>90</v>
      </c>
      <c r="AY305" s="256" t="s">
        <v>147</v>
      </c>
    </row>
    <row r="306" s="1" customFormat="1" ht="25.5" customHeight="1">
      <c r="B306" s="47"/>
      <c r="C306" s="222" t="s">
        <v>497</v>
      </c>
      <c r="D306" s="222" t="s">
        <v>149</v>
      </c>
      <c r="E306" s="223" t="s">
        <v>498</v>
      </c>
      <c r="F306" s="224" t="s">
        <v>499</v>
      </c>
      <c r="G306" s="225" t="s">
        <v>344</v>
      </c>
      <c r="H306" s="226">
        <v>2</v>
      </c>
      <c r="I306" s="227"/>
      <c r="J306" s="228">
        <f>ROUND(I306*H306,2)</f>
        <v>0</v>
      </c>
      <c r="K306" s="224" t="s">
        <v>153</v>
      </c>
      <c r="L306" s="73"/>
      <c r="M306" s="229" t="s">
        <v>80</v>
      </c>
      <c r="N306" s="230" t="s">
        <v>52</v>
      </c>
      <c r="O306" s="48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AR306" s="24" t="s">
        <v>154</v>
      </c>
      <c r="AT306" s="24" t="s">
        <v>149</v>
      </c>
      <c r="AU306" s="24" t="s">
        <v>92</v>
      </c>
      <c r="AY306" s="24" t="s">
        <v>147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24" t="s">
        <v>90</v>
      </c>
      <c r="BK306" s="233">
        <f>ROUND(I306*H306,2)</f>
        <v>0</v>
      </c>
      <c r="BL306" s="24" t="s">
        <v>154</v>
      </c>
      <c r="BM306" s="24" t="s">
        <v>500</v>
      </c>
    </row>
    <row r="307" s="11" customFormat="1">
      <c r="B307" s="234"/>
      <c r="C307" s="235"/>
      <c r="D307" s="236" t="s">
        <v>156</v>
      </c>
      <c r="E307" s="237" t="s">
        <v>80</v>
      </c>
      <c r="F307" s="238" t="s">
        <v>386</v>
      </c>
      <c r="G307" s="235"/>
      <c r="H307" s="239">
        <v>2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156</v>
      </c>
      <c r="AU307" s="245" t="s">
        <v>92</v>
      </c>
      <c r="AV307" s="11" t="s">
        <v>92</v>
      </c>
      <c r="AW307" s="11" t="s">
        <v>44</v>
      </c>
      <c r="AX307" s="11" t="s">
        <v>90</v>
      </c>
      <c r="AY307" s="245" t="s">
        <v>147</v>
      </c>
    </row>
    <row r="308" s="1" customFormat="1" ht="25.5" customHeight="1">
      <c r="B308" s="47"/>
      <c r="C308" s="280" t="s">
        <v>501</v>
      </c>
      <c r="D308" s="280" t="s">
        <v>241</v>
      </c>
      <c r="E308" s="281" t="s">
        <v>502</v>
      </c>
      <c r="F308" s="282" t="s">
        <v>503</v>
      </c>
      <c r="G308" s="283" t="s">
        <v>344</v>
      </c>
      <c r="H308" s="284">
        <v>2</v>
      </c>
      <c r="I308" s="285"/>
      <c r="J308" s="286">
        <f>ROUND(I308*H308,2)</f>
        <v>0</v>
      </c>
      <c r="K308" s="282" t="s">
        <v>153</v>
      </c>
      <c r="L308" s="287"/>
      <c r="M308" s="288" t="s">
        <v>80</v>
      </c>
      <c r="N308" s="289" t="s">
        <v>52</v>
      </c>
      <c r="O308" s="48"/>
      <c r="P308" s="231">
        <f>O308*H308</f>
        <v>0</v>
      </c>
      <c r="Q308" s="231">
        <v>0.0077999999999999996</v>
      </c>
      <c r="R308" s="231">
        <f>Q308*H308</f>
        <v>0.015599999999999999</v>
      </c>
      <c r="S308" s="231">
        <v>0</v>
      </c>
      <c r="T308" s="232">
        <f>S308*H308</f>
        <v>0</v>
      </c>
      <c r="AR308" s="24" t="s">
        <v>191</v>
      </c>
      <c r="AT308" s="24" t="s">
        <v>241</v>
      </c>
      <c r="AU308" s="24" t="s">
        <v>92</v>
      </c>
      <c r="AY308" s="24" t="s">
        <v>147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24" t="s">
        <v>90</v>
      </c>
      <c r="BK308" s="233">
        <f>ROUND(I308*H308,2)</f>
        <v>0</v>
      </c>
      <c r="BL308" s="24" t="s">
        <v>154</v>
      </c>
      <c r="BM308" s="24" t="s">
        <v>504</v>
      </c>
    </row>
    <row r="309" s="11" customFormat="1">
      <c r="B309" s="234"/>
      <c r="C309" s="235"/>
      <c r="D309" s="236" t="s">
        <v>156</v>
      </c>
      <c r="E309" s="237" t="s">
        <v>80</v>
      </c>
      <c r="F309" s="238" t="s">
        <v>386</v>
      </c>
      <c r="G309" s="235"/>
      <c r="H309" s="239">
        <v>2</v>
      </c>
      <c r="I309" s="240"/>
      <c r="J309" s="235"/>
      <c r="K309" s="235"/>
      <c r="L309" s="241"/>
      <c r="M309" s="242"/>
      <c r="N309" s="243"/>
      <c r="O309" s="243"/>
      <c r="P309" s="243"/>
      <c r="Q309" s="243"/>
      <c r="R309" s="243"/>
      <c r="S309" s="243"/>
      <c r="T309" s="244"/>
      <c r="AT309" s="245" t="s">
        <v>156</v>
      </c>
      <c r="AU309" s="245" t="s">
        <v>92</v>
      </c>
      <c r="AV309" s="11" t="s">
        <v>92</v>
      </c>
      <c r="AW309" s="11" t="s">
        <v>44</v>
      </c>
      <c r="AX309" s="11" t="s">
        <v>90</v>
      </c>
      <c r="AY309" s="245" t="s">
        <v>147</v>
      </c>
    </row>
    <row r="310" s="1" customFormat="1" ht="16.5" customHeight="1">
      <c r="B310" s="47"/>
      <c r="C310" s="222" t="s">
        <v>505</v>
      </c>
      <c r="D310" s="222" t="s">
        <v>149</v>
      </c>
      <c r="E310" s="223" t="s">
        <v>506</v>
      </c>
      <c r="F310" s="224" t="s">
        <v>507</v>
      </c>
      <c r="G310" s="225" t="s">
        <v>344</v>
      </c>
      <c r="H310" s="226">
        <v>18</v>
      </c>
      <c r="I310" s="227"/>
      <c r="J310" s="228">
        <f>ROUND(I310*H310,2)</f>
        <v>0</v>
      </c>
      <c r="K310" s="224" t="s">
        <v>153</v>
      </c>
      <c r="L310" s="73"/>
      <c r="M310" s="229" t="s">
        <v>80</v>
      </c>
      <c r="N310" s="230" t="s">
        <v>52</v>
      </c>
      <c r="O310" s="48"/>
      <c r="P310" s="231">
        <f>O310*H310</f>
        <v>0</v>
      </c>
      <c r="Q310" s="231">
        <v>0.00167</v>
      </c>
      <c r="R310" s="231">
        <f>Q310*H310</f>
        <v>0.03006</v>
      </c>
      <c r="S310" s="231">
        <v>0</v>
      </c>
      <c r="T310" s="232">
        <f>S310*H310</f>
        <v>0</v>
      </c>
      <c r="AR310" s="24" t="s">
        <v>154</v>
      </c>
      <c r="AT310" s="24" t="s">
        <v>149</v>
      </c>
      <c r="AU310" s="24" t="s">
        <v>92</v>
      </c>
      <c r="AY310" s="24" t="s">
        <v>147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24" t="s">
        <v>90</v>
      </c>
      <c r="BK310" s="233">
        <f>ROUND(I310*H310,2)</f>
        <v>0</v>
      </c>
      <c r="BL310" s="24" t="s">
        <v>154</v>
      </c>
      <c r="BM310" s="24" t="s">
        <v>508</v>
      </c>
    </row>
    <row r="311" s="11" customFormat="1">
      <c r="B311" s="234"/>
      <c r="C311" s="235"/>
      <c r="D311" s="236" t="s">
        <v>156</v>
      </c>
      <c r="E311" s="237" t="s">
        <v>80</v>
      </c>
      <c r="F311" s="238" t="s">
        <v>509</v>
      </c>
      <c r="G311" s="235"/>
      <c r="H311" s="239">
        <v>18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156</v>
      </c>
      <c r="AU311" s="245" t="s">
        <v>92</v>
      </c>
      <c r="AV311" s="11" t="s">
        <v>92</v>
      </c>
      <c r="AW311" s="11" t="s">
        <v>44</v>
      </c>
      <c r="AX311" s="11" t="s">
        <v>90</v>
      </c>
      <c r="AY311" s="245" t="s">
        <v>147</v>
      </c>
    </row>
    <row r="312" s="1" customFormat="1" ht="16.5" customHeight="1">
      <c r="B312" s="47"/>
      <c r="C312" s="280" t="s">
        <v>510</v>
      </c>
      <c r="D312" s="280" t="s">
        <v>241</v>
      </c>
      <c r="E312" s="281" t="s">
        <v>511</v>
      </c>
      <c r="F312" s="282" t="s">
        <v>512</v>
      </c>
      <c r="G312" s="283" t="s">
        <v>344</v>
      </c>
      <c r="H312" s="284">
        <v>16</v>
      </c>
      <c r="I312" s="285"/>
      <c r="J312" s="286">
        <f>ROUND(I312*H312,2)</f>
        <v>0</v>
      </c>
      <c r="K312" s="282" t="s">
        <v>153</v>
      </c>
      <c r="L312" s="287"/>
      <c r="M312" s="288" t="s">
        <v>80</v>
      </c>
      <c r="N312" s="289" t="s">
        <v>52</v>
      </c>
      <c r="O312" s="48"/>
      <c r="P312" s="231">
        <f>O312*H312</f>
        <v>0</v>
      </c>
      <c r="Q312" s="231">
        <v>0.0141</v>
      </c>
      <c r="R312" s="231">
        <f>Q312*H312</f>
        <v>0.2256</v>
      </c>
      <c r="S312" s="231">
        <v>0</v>
      </c>
      <c r="T312" s="232">
        <f>S312*H312</f>
        <v>0</v>
      </c>
      <c r="AR312" s="24" t="s">
        <v>191</v>
      </c>
      <c r="AT312" s="24" t="s">
        <v>241</v>
      </c>
      <c r="AU312" s="24" t="s">
        <v>92</v>
      </c>
      <c r="AY312" s="24" t="s">
        <v>147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24" t="s">
        <v>90</v>
      </c>
      <c r="BK312" s="233">
        <f>ROUND(I312*H312,2)</f>
        <v>0</v>
      </c>
      <c r="BL312" s="24" t="s">
        <v>154</v>
      </c>
      <c r="BM312" s="24" t="s">
        <v>513</v>
      </c>
    </row>
    <row r="313" s="11" customFormat="1">
      <c r="B313" s="234"/>
      <c r="C313" s="235"/>
      <c r="D313" s="236" t="s">
        <v>156</v>
      </c>
      <c r="E313" s="237" t="s">
        <v>80</v>
      </c>
      <c r="F313" s="238" t="s">
        <v>461</v>
      </c>
      <c r="G313" s="235"/>
      <c r="H313" s="239">
        <v>14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AT313" s="245" t="s">
        <v>156</v>
      </c>
      <c r="AU313" s="245" t="s">
        <v>92</v>
      </c>
      <c r="AV313" s="11" t="s">
        <v>92</v>
      </c>
      <c r="AW313" s="11" t="s">
        <v>44</v>
      </c>
      <c r="AX313" s="11" t="s">
        <v>82</v>
      </c>
      <c r="AY313" s="245" t="s">
        <v>147</v>
      </c>
    </row>
    <row r="314" s="11" customFormat="1">
      <c r="B314" s="234"/>
      <c r="C314" s="235"/>
      <c r="D314" s="236" t="s">
        <v>156</v>
      </c>
      <c r="E314" s="237" t="s">
        <v>80</v>
      </c>
      <c r="F314" s="238" t="s">
        <v>514</v>
      </c>
      <c r="G314" s="235"/>
      <c r="H314" s="239">
        <v>2</v>
      </c>
      <c r="I314" s="240"/>
      <c r="J314" s="235"/>
      <c r="K314" s="235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156</v>
      </c>
      <c r="AU314" s="245" t="s">
        <v>92</v>
      </c>
      <c r="AV314" s="11" t="s">
        <v>92</v>
      </c>
      <c r="AW314" s="11" t="s">
        <v>44</v>
      </c>
      <c r="AX314" s="11" t="s">
        <v>82</v>
      </c>
      <c r="AY314" s="245" t="s">
        <v>147</v>
      </c>
    </row>
    <row r="315" s="12" customFormat="1">
      <c r="B315" s="246"/>
      <c r="C315" s="247"/>
      <c r="D315" s="236" t="s">
        <v>156</v>
      </c>
      <c r="E315" s="248" t="s">
        <v>80</v>
      </c>
      <c r="F315" s="249" t="s">
        <v>158</v>
      </c>
      <c r="G315" s="247"/>
      <c r="H315" s="250">
        <v>16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AT315" s="256" t="s">
        <v>156</v>
      </c>
      <c r="AU315" s="256" t="s">
        <v>92</v>
      </c>
      <c r="AV315" s="12" t="s">
        <v>154</v>
      </c>
      <c r="AW315" s="12" t="s">
        <v>44</v>
      </c>
      <c r="AX315" s="12" t="s">
        <v>90</v>
      </c>
      <c r="AY315" s="256" t="s">
        <v>147</v>
      </c>
    </row>
    <row r="316" s="1" customFormat="1" ht="25.5" customHeight="1">
      <c r="B316" s="47"/>
      <c r="C316" s="280" t="s">
        <v>515</v>
      </c>
      <c r="D316" s="280" t="s">
        <v>241</v>
      </c>
      <c r="E316" s="281" t="s">
        <v>516</v>
      </c>
      <c r="F316" s="282" t="s">
        <v>517</v>
      </c>
      <c r="G316" s="283" t="s">
        <v>344</v>
      </c>
      <c r="H316" s="284">
        <v>2</v>
      </c>
      <c r="I316" s="285"/>
      <c r="J316" s="286">
        <f>ROUND(I316*H316,2)</f>
        <v>0</v>
      </c>
      <c r="K316" s="282" t="s">
        <v>153</v>
      </c>
      <c r="L316" s="287"/>
      <c r="M316" s="288" t="s">
        <v>80</v>
      </c>
      <c r="N316" s="289" t="s">
        <v>52</v>
      </c>
      <c r="O316" s="48"/>
      <c r="P316" s="231">
        <f>O316*H316</f>
        <v>0</v>
      </c>
      <c r="Q316" s="231">
        <v>0.0068999999999999999</v>
      </c>
      <c r="R316" s="231">
        <f>Q316*H316</f>
        <v>0.0138</v>
      </c>
      <c r="S316" s="231">
        <v>0</v>
      </c>
      <c r="T316" s="232">
        <f>S316*H316</f>
        <v>0</v>
      </c>
      <c r="AR316" s="24" t="s">
        <v>191</v>
      </c>
      <c r="AT316" s="24" t="s">
        <v>241</v>
      </c>
      <c r="AU316" s="24" t="s">
        <v>92</v>
      </c>
      <c r="AY316" s="24" t="s">
        <v>147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24" t="s">
        <v>90</v>
      </c>
      <c r="BK316" s="233">
        <f>ROUND(I316*H316,2)</f>
        <v>0</v>
      </c>
      <c r="BL316" s="24" t="s">
        <v>154</v>
      </c>
      <c r="BM316" s="24" t="s">
        <v>518</v>
      </c>
    </row>
    <row r="317" s="11" customFormat="1">
      <c r="B317" s="234"/>
      <c r="C317" s="235"/>
      <c r="D317" s="236" t="s">
        <v>156</v>
      </c>
      <c r="E317" s="237" t="s">
        <v>80</v>
      </c>
      <c r="F317" s="238" t="s">
        <v>465</v>
      </c>
      <c r="G317" s="235"/>
      <c r="H317" s="239">
        <v>2</v>
      </c>
      <c r="I317" s="240"/>
      <c r="J317" s="235"/>
      <c r="K317" s="235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156</v>
      </c>
      <c r="AU317" s="245" t="s">
        <v>92</v>
      </c>
      <c r="AV317" s="11" t="s">
        <v>92</v>
      </c>
      <c r="AW317" s="11" t="s">
        <v>44</v>
      </c>
      <c r="AX317" s="11" t="s">
        <v>90</v>
      </c>
      <c r="AY317" s="245" t="s">
        <v>147</v>
      </c>
    </row>
    <row r="318" s="1" customFormat="1" ht="25.5" customHeight="1">
      <c r="B318" s="47"/>
      <c r="C318" s="222" t="s">
        <v>519</v>
      </c>
      <c r="D318" s="222" t="s">
        <v>149</v>
      </c>
      <c r="E318" s="223" t="s">
        <v>520</v>
      </c>
      <c r="F318" s="224" t="s">
        <v>521</v>
      </c>
      <c r="G318" s="225" t="s">
        <v>344</v>
      </c>
      <c r="H318" s="226">
        <v>4</v>
      </c>
      <c r="I318" s="227"/>
      <c r="J318" s="228">
        <f>ROUND(I318*H318,2)</f>
        <v>0</v>
      </c>
      <c r="K318" s="224" t="s">
        <v>153</v>
      </c>
      <c r="L318" s="73"/>
      <c r="M318" s="229" t="s">
        <v>80</v>
      </c>
      <c r="N318" s="230" t="s">
        <v>52</v>
      </c>
      <c r="O318" s="48"/>
      <c r="P318" s="231">
        <f>O318*H318</f>
        <v>0</v>
      </c>
      <c r="Q318" s="231">
        <v>0</v>
      </c>
      <c r="R318" s="231">
        <f>Q318*H318</f>
        <v>0</v>
      </c>
      <c r="S318" s="231">
        <v>0</v>
      </c>
      <c r="T318" s="232">
        <f>S318*H318</f>
        <v>0</v>
      </c>
      <c r="AR318" s="24" t="s">
        <v>154</v>
      </c>
      <c r="AT318" s="24" t="s">
        <v>149</v>
      </c>
      <c r="AU318" s="24" t="s">
        <v>92</v>
      </c>
      <c r="AY318" s="24" t="s">
        <v>147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24" t="s">
        <v>90</v>
      </c>
      <c r="BK318" s="233">
        <f>ROUND(I318*H318,2)</f>
        <v>0</v>
      </c>
      <c r="BL318" s="24" t="s">
        <v>154</v>
      </c>
      <c r="BM318" s="24" t="s">
        <v>522</v>
      </c>
    </row>
    <row r="319" s="11" customFormat="1">
      <c r="B319" s="234"/>
      <c r="C319" s="235"/>
      <c r="D319" s="236" t="s">
        <v>156</v>
      </c>
      <c r="E319" s="237" t="s">
        <v>80</v>
      </c>
      <c r="F319" s="238" t="s">
        <v>523</v>
      </c>
      <c r="G319" s="235"/>
      <c r="H319" s="239">
        <v>4</v>
      </c>
      <c r="I319" s="240"/>
      <c r="J319" s="235"/>
      <c r="K319" s="235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156</v>
      </c>
      <c r="AU319" s="245" t="s">
        <v>92</v>
      </c>
      <c r="AV319" s="11" t="s">
        <v>92</v>
      </c>
      <c r="AW319" s="11" t="s">
        <v>44</v>
      </c>
      <c r="AX319" s="11" t="s">
        <v>90</v>
      </c>
      <c r="AY319" s="245" t="s">
        <v>147</v>
      </c>
    </row>
    <row r="320" s="1" customFormat="1" ht="25.5" customHeight="1">
      <c r="B320" s="47"/>
      <c r="C320" s="280" t="s">
        <v>524</v>
      </c>
      <c r="D320" s="280" t="s">
        <v>241</v>
      </c>
      <c r="E320" s="281" t="s">
        <v>525</v>
      </c>
      <c r="F320" s="282" t="s">
        <v>526</v>
      </c>
      <c r="G320" s="283" t="s">
        <v>344</v>
      </c>
      <c r="H320" s="284">
        <v>1</v>
      </c>
      <c r="I320" s="285"/>
      <c r="J320" s="286">
        <f>ROUND(I320*H320,2)</f>
        <v>0</v>
      </c>
      <c r="K320" s="282" t="s">
        <v>153</v>
      </c>
      <c r="L320" s="287"/>
      <c r="M320" s="288" t="s">
        <v>80</v>
      </c>
      <c r="N320" s="289" t="s">
        <v>52</v>
      </c>
      <c r="O320" s="48"/>
      <c r="P320" s="231">
        <f>O320*H320</f>
        <v>0</v>
      </c>
      <c r="Q320" s="231">
        <v>0.010800000000000001</v>
      </c>
      <c r="R320" s="231">
        <f>Q320*H320</f>
        <v>0.010800000000000001</v>
      </c>
      <c r="S320" s="231">
        <v>0</v>
      </c>
      <c r="T320" s="232">
        <f>S320*H320</f>
        <v>0</v>
      </c>
      <c r="AR320" s="24" t="s">
        <v>191</v>
      </c>
      <c r="AT320" s="24" t="s">
        <v>241</v>
      </c>
      <c r="AU320" s="24" t="s">
        <v>92</v>
      </c>
      <c r="AY320" s="24" t="s">
        <v>147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24" t="s">
        <v>90</v>
      </c>
      <c r="BK320" s="233">
        <f>ROUND(I320*H320,2)</f>
        <v>0</v>
      </c>
      <c r="BL320" s="24" t="s">
        <v>154</v>
      </c>
      <c r="BM320" s="24" t="s">
        <v>527</v>
      </c>
    </row>
    <row r="321" s="11" customFormat="1">
      <c r="B321" s="234"/>
      <c r="C321" s="235"/>
      <c r="D321" s="236" t="s">
        <v>156</v>
      </c>
      <c r="E321" s="237" t="s">
        <v>80</v>
      </c>
      <c r="F321" s="238" t="s">
        <v>480</v>
      </c>
      <c r="G321" s="235"/>
      <c r="H321" s="239">
        <v>1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156</v>
      </c>
      <c r="AU321" s="245" t="s">
        <v>92</v>
      </c>
      <c r="AV321" s="11" t="s">
        <v>92</v>
      </c>
      <c r="AW321" s="11" t="s">
        <v>44</v>
      </c>
      <c r="AX321" s="11" t="s">
        <v>90</v>
      </c>
      <c r="AY321" s="245" t="s">
        <v>147</v>
      </c>
    </row>
    <row r="322" s="1" customFormat="1" ht="25.5" customHeight="1">
      <c r="B322" s="47"/>
      <c r="C322" s="280" t="s">
        <v>528</v>
      </c>
      <c r="D322" s="280" t="s">
        <v>241</v>
      </c>
      <c r="E322" s="281" t="s">
        <v>529</v>
      </c>
      <c r="F322" s="282" t="s">
        <v>530</v>
      </c>
      <c r="G322" s="283" t="s">
        <v>344</v>
      </c>
      <c r="H322" s="284">
        <v>1</v>
      </c>
      <c r="I322" s="285"/>
      <c r="J322" s="286">
        <f>ROUND(I322*H322,2)</f>
        <v>0</v>
      </c>
      <c r="K322" s="282" t="s">
        <v>153</v>
      </c>
      <c r="L322" s="287"/>
      <c r="M322" s="288" t="s">
        <v>80</v>
      </c>
      <c r="N322" s="289" t="s">
        <v>52</v>
      </c>
      <c r="O322" s="48"/>
      <c r="P322" s="231">
        <f>O322*H322</f>
        <v>0</v>
      </c>
      <c r="Q322" s="231">
        <v>0.0091999999999999998</v>
      </c>
      <c r="R322" s="231">
        <f>Q322*H322</f>
        <v>0.0091999999999999998</v>
      </c>
      <c r="S322" s="231">
        <v>0</v>
      </c>
      <c r="T322" s="232">
        <f>S322*H322</f>
        <v>0</v>
      </c>
      <c r="AR322" s="24" t="s">
        <v>191</v>
      </c>
      <c r="AT322" s="24" t="s">
        <v>241</v>
      </c>
      <c r="AU322" s="24" t="s">
        <v>92</v>
      </c>
      <c r="AY322" s="24" t="s">
        <v>147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24" t="s">
        <v>90</v>
      </c>
      <c r="BK322" s="233">
        <f>ROUND(I322*H322,2)</f>
        <v>0</v>
      </c>
      <c r="BL322" s="24" t="s">
        <v>154</v>
      </c>
      <c r="BM322" s="24" t="s">
        <v>531</v>
      </c>
    </row>
    <row r="323" s="11" customFormat="1">
      <c r="B323" s="234"/>
      <c r="C323" s="235"/>
      <c r="D323" s="236" t="s">
        <v>156</v>
      </c>
      <c r="E323" s="237" t="s">
        <v>80</v>
      </c>
      <c r="F323" s="238" t="s">
        <v>532</v>
      </c>
      <c r="G323" s="235"/>
      <c r="H323" s="239">
        <v>1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156</v>
      </c>
      <c r="AU323" s="245" t="s">
        <v>92</v>
      </c>
      <c r="AV323" s="11" t="s">
        <v>92</v>
      </c>
      <c r="AW323" s="11" t="s">
        <v>44</v>
      </c>
      <c r="AX323" s="11" t="s">
        <v>90</v>
      </c>
      <c r="AY323" s="245" t="s">
        <v>147</v>
      </c>
    </row>
    <row r="324" s="1" customFormat="1" ht="16.5" customHeight="1">
      <c r="B324" s="47"/>
      <c r="C324" s="280" t="s">
        <v>533</v>
      </c>
      <c r="D324" s="280" t="s">
        <v>241</v>
      </c>
      <c r="E324" s="281" t="s">
        <v>534</v>
      </c>
      <c r="F324" s="282" t="s">
        <v>535</v>
      </c>
      <c r="G324" s="283" t="s">
        <v>344</v>
      </c>
      <c r="H324" s="284">
        <v>2</v>
      </c>
      <c r="I324" s="285"/>
      <c r="J324" s="286">
        <f>ROUND(I324*H324,2)</f>
        <v>0</v>
      </c>
      <c r="K324" s="282" t="s">
        <v>153</v>
      </c>
      <c r="L324" s="287"/>
      <c r="M324" s="288" t="s">
        <v>80</v>
      </c>
      <c r="N324" s="289" t="s">
        <v>52</v>
      </c>
      <c r="O324" s="48"/>
      <c r="P324" s="231">
        <f>O324*H324</f>
        <v>0</v>
      </c>
      <c r="Q324" s="231">
        <v>0.0101</v>
      </c>
      <c r="R324" s="231">
        <f>Q324*H324</f>
        <v>0.020199999999999999</v>
      </c>
      <c r="S324" s="231">
        <v>0</v>
      </c>
      <c r="T324" s="232">
        <f>S324*H324</f>
        <v>0</v>
      </c>
      <c r="AR324" s="24" t="s">
        <v>191</v>
      </c>
      <c r="AT324" s="24" t="s">
        <v>241</v>
      </c>
      <c r="AU324" s="24" t="s">
        <v>92</v>
      </c>
      <c r="AY324" s="24" t="s">
        <v>147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24" t="s">
        <v>90</v>
      </c>
      <c r="BK324" s="233">
        <f>ROUND(I324*H324,2)</f>
        <v>0</v>
      </c>
      <c r="BL324" s="24" t="s">
        <v>154</v>
      </c>
      <c r="BM324" s="24" t="s">
        <v>536</v>
      </c>
    </row>
    <row r="325" s="11" customFormat="1">
      <c r="B325" s="234"/>
      <c r="C325" s="235"/>
      <c r="D325" s="236" t="s">
        <v>156</v>
      </c>
      <c r="E325" s="237" t="s">
        <v>80</v>
      </c>
      <c r="F325" s="238" t="s">
        <v>532</v>
      </c>
      <c r="G325" s="235"/>
      <c r="H325" s="239">
        <v>1</v>
      </c>
      <c r="I325" s="240"/>
      <c r="J325" s="235"/>
      <c r="K325" s="235"/>
      <c r="L325" s="241"/>
      <c r="M325" s="242"/>
      <c r="N325" s="243"/>
      <c r="O325" s="243"/>
      <c r="P325" s="243"/>
      <c r="Q325" s="243"/>
      <c r="R325" s="243"/>
      <c r="S325" s="243"/>
      <c r="T325" s="244"/>
      <c r="AT325" s="245" t="s">
        <v>156</v>
      </c>
      <c r="AU325" s="245" t="s">
        <v>92</v>
      </c>
      <c r="AV325" s="11" t="s">
        <v>92</v>
      </c>
      <c r="AW325" s="11" t="s">
        <v>44</v>
      </c>
      <c r="AX325" s="11" t="s">
        <v>82</v>
      </c>
      <c r="AY325" s="245" t="s">
        <v>147</v>
      </c>
    </row>
    <row r="326" s="11" customFormat="1">
      <c r="B326" s="234"/>
      <c r="C326" s="235"/>
      <c r="D326" s="236" t="s">
        <v>156</v>
      </c>
      <c r="E326" s="237" t="s">
        <v>80</v>
      </c>
      <c r="F326" s="238" t="s">
        <v>537</v>
      </c>
      <c r="G326" s="235"/>
      <c r="H326" s="239">
        <v>1</v>
      </c>
      <c r="I326" s="240"/>
      <c r="J326" s="235"/>
      <c r="K326" s="235"/>
      <c r="L326" s="241"/>
      <c r="M326" s="242"/>
      <c r="N326" s="243"/>
      <c r="O326" s="243"/>
      <c r="P326" s="243"/>
      <c r="Q326" s="243"/>
      <c r="R326" s="243"/>
      <c r="S326" s="243"/>
      <c r="T326" s="244"/>
      <c r="AT326" s="245" t="s">
        <v>156</v>
      </c>
      <c r="AU326" s="245" t="s">
        <v>92</v>
      </c>
      <c r="AV326" s="11" t="s">
        <v>92</v>
      </c>
      <c r="AW326" s="11" t="s">
        <v>44</v>
      </c>
      <c r="AX326" s="11" t="s">
        <v>82</v>
      </c>
      <c r="AY326" s="245" t="s">
        <v>147</v>
      </c>
    </row>
    <row r="327" s="12" customFormat="1">
      <c r="B327" s="246"/>
      <c r="C327" s="247"/>
      <c r="D327" s="236" t="s">
        <v>156</v>
      </c>
      <c r="E327" s="248" t="s">
        <v>80</v>
      </c>
      <c r="F327" s="249" t="s">
        <v>158</v>
      </c>
      <c r="G327" s="247"/>
      <c r="H327" s="250">
        <v>2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AT327" s="256" t="s">
        <v>156</v>
      </c>
      <c r="AU327" s="256" t="s">
        <v>92</v>
      </c>
      <c r="AV327" s="12" t="s">
        <v>154</v>
      </c>
      <c r="AW327" s="12" t="s">
        <v>44</v>
      </c>
      <c r="AX327" s="12" t="s">
        <v>90</v>
      </c>
      <c r="AY327" s="256" t="s">
        <v>147</v>
      </c>
    </row>
    <row r="328" s="1" customFormat="1" ht="16.5" customHeight="1">
      <c r="B328" s="47"/>
      <c r="C328" s="222" t="s">
        <v>538</v>
      </c>
      <c r="D328" s="222" t="s">
        <v>149</v>
      </c>
      <c r="E328" s="223" t="s">
        <v>539</v>
      </c>
      <c r="F328" s="224" t="s">
        <v>540</v>
      </c>
      <c r="G328" s="225" t="s">
        <v>344</v>
      </c>
      <c r="H328" s="226">
        <v>5</v>
      </c>
      <c r="I328" s="227"/>
      <c r="J328" s="228">
        <f>ROUND(I328*H328,2)</f>
        <v>0</v>
      </c>
      <c r="K328" s="224" t="s">
        <v>153</v>
      </c>
      <c r="L328" s="73"/>
      <c r="M328" s="229" t="s">
        <v>80</v>
      </c>
      <c r="N328" s="230" t="s">
        <v>52</v>
      </c>
      <c r="O328" s="48"/>
      <c r="P328" s="231">
        <f>O328*H328</f>
        <v>0</v>
      </c>
      <c r="Q328" s="231">
        <v>0.00167</v>
      </c>
      <c r="R328" s="231">
        <f>Q328*H328</f>
        <v>0.0083499999999999998</v>
      </c>
      <c r="S328" s="231">
        <v>0</v>
      </c>
      <c r="T328" s="232">
        <f>S328*H328</f>
        <v>0</v>
      </c>
      <c r="AR328" s="24" t="s">
        <v>154</v>
      </c>
      <c r="AT328" s="24" t="s">
        <v>149</v>
      </c>
      <c r="AU328" s="24" t="s">
        <v>92</v>
      </c>
      <c r="AY328" s="24" t="s">
        <v>147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24" t="s">
        <v>90</v>
      </c>
      <c r="BK328" s="233">
        <f>ROUND(I328*H328,2)</f>
        <v>0</v>
      </c>
      <c r="BL328" s="24" t="s">
        <v>154</v>
      </c>
      <c r="BM328" s="24" t="s">
        <v>541</v>
      </c>
    </row>
    <row r="329" s="11" customFormat="1">
      <c r="B329" s="234"/>
      <c r="C329" s="235"/>
      <c r="D329" s="236" t="s">
        <v>156</v>
      </c>
      <c r="E329" s="237" t="s">
        <v>80</v>
      </c>
      <c r="F329" s="238" t="s">
        <v>542</v>
      </c>
      <c r="G329" s="235"/>
      <c r="H329" s="239">
        <v>5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156</v>
      </c>
      <c r="AU329" s="245" t="s">
        <v>92</v>
      </c>
      <c r="AV329" s="11" t="s">
        <v>92</v>
      </c>
      <c r="AW329" s="11" t="s">
        <v>44</v>
      </c>
      <c r="AX329" s="11" t="s">
        <v>90</v>
      </c>
      <c r="AY329" s="245" t="s">
        <v>147</v>
      </c>
    </row>
    <row r="330" s="1" customFormat="1" ht="25.5" customHeight="1">
      <c r="B330" s="47"/>
      <c r="C330" s="280" t="s">
        <v>543</v>
      </c>
      <c r="D330" s="280" t="s">
        <v>241</v>
      </c>
      <c r="E330" s="281" t="s">
        <v>544</v>
      </c>
      <c r="F330" s="282" t="s">
        <v>545</v>
      </c>
      <c r="G330" s="283" t="s">
        <v>344</v>
      </c>
      <c r="H330" s="284">
        <v>4</v>
      </c>
      <c r="I330" s="285"/>
      <c r="J330" s="286">
        <f>ROUND(I330*H330,2)</f>
        <v>0</v>
      </c>
      <c r="K330" s="282" t="s">
        <v>153</v>
      </c>
      <c r="L330" s="287"/>
      <c r="M330" s="288" t="s">
        <v>80</v>
      </c>
      <c r="N330" s="289" t="s">
        <v>52</v>
      </c>
      <c r="O330" s="48"/>
      <c r="P330" s="231">
        <f>O330*H330</f>
        <v>0</v>
      </c>
      <c r="Q330" s="231">
        <v>0.0088000000000000005</v>
      </c>
      <c r="R330" s="231">
        <f>Q330*H330</f>
        <v>0.035200000000000002</v>
      </c>
      <c r="S330" s="231">
        <v>0</v>
      </c>
      <c r="T330" s="232">
        <f>S330*H330</f>
        <v>0</v>
      </c>
      <c r="AR330" s="24" t="s">
        <v>191</v>
      </c>
      <c r="AT330" s="24" t="s">
        <v>241</v>
      </c>
      <c r="AU330" s="24" t="s">
        <v>92</v>
      </c>
      <c r="AY330" s="24" t="s">
        <v>147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24" t="s">
        <v>90</v>
      </c>
      <c r="BK330" s="233">
        <f>ROUND(I330*H330,2)</f>
        <v>0</v>
      </c>
      <c r="BL330" s="24" t="s">
        <v>154</v>
      </c>
      <c r="BM330" s="24" t="s">
        <v>546</v>
      </c>
    </row>
    <row r="331" s="11" customFormat="1">
      <c r="B331" s="234"/>
      <c r="C331" s="235"/>
      <c r="D331" s="236" t="s">
        <v>156</v>
      </c>
      <c r="E331" s="237" t="s">
        <v>80</v>
      </c>
      <c r="F331" s="238" t="s">
        <v>547</v>
      </c>
      <c r="G331" s="235"/>
      <c r="H331" s="239">
        <v>2</v>
      </c>
      <c r="I331" s="240"/>
      <c r="J331" s="235"/>
      <c r="K331" s="235"/>
      <c r="L331" s="241"/>
      <c r="M331" s="242"/>
      <c r="N331" s="243"/>
      <c r="O331" s="243"/>
      <c r="P331" s="243"/>
      <c r="Q331" s="243"/>
      <c r="R331" s="243"/>
      <c r="S331" s="243"/>
      <c r="T331" s="244"/>
      <c r="AT331" s="245" t="s">
        <v>156</v>
      </c>
      <c r="AU331" s="245" t="s">
        <v>92</v>
      </c>
      <c r="AV331" s="11" t="s">
        <v>92</v>
      </c>
      <c r="AW331" s="11" t="s">
        <v>44</v>
      </c>
      <c r="AX331" s="11" t="s">
        <v>82</v>
      </c>
      <c r="AY331" s="245" t="s">
        <v>147</v>
      </c>
    </row>
    <row r="332" s="11" customFormat="1">
      <c r="B332" s="234"/>
      <c r="C332" s="235"/>
      <c r="D332" s="236" t="s">
        <v>156</v>
      </c>
      <c r="E332" s="237" t="s">
        <v>80</v>
      </c>
      <c r="F332" s="238" t="s">
        <v>480</v>
      </c>
      <c r="G332" s="235"/>
      <c r="H332" s="239">
        <v>1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AT332" s="245" t="s">
        <v>156</v>
      </c>
      <c r="AU332" s="245" t="s">
        <v>92</v>
      </c>
      <c r="AV332" s="11" t="s">
        <v>92</v>
      </c>
      <c r="AW332" s="11" t="s">
        <v>44</v>
      </c>
      <c r="AX332" s="11" t="s">
        <v>82</v>
      </c>
      <c r="AY332" s="245" t="s">
        <v>147</v>
      </c>
    </row>
    <row r="333" s="11" customFormat="1">
      <c r="B333" s="234"/>
      <c r="C333" s="235"/>
      <c r="D333" s="236" t="s">
        <v>156</v>
      </c>
      <c r="E333" s="237" t="s">
        <v>80</v>
      </c>
      <c r="F333" s="238" t="s">
        <v>537</v>
      </c>
      <c r="G333" s="235"/>
      <c r="H333" s="239">
        <v>1</v>
      </c>
      <c r="I333" s="240"/>
      <c r="J333" s="235"/>
      <c r="K333" s="235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156</v>
      </c>
      <c r="AU333" s="245" t="s">
        <v>92</v>
      </c>
      <c r="AV333" s="11" t="s">
        <v>92</v>
      </c>
      <c r="AW333" s="11" t="s">
        <v>44</v>
      </c>
      <c r="AX333" s="11" t="s">
        <v>82</v>
      </c>
      <c r="AY333" s="245" t="s">
        <v>147</v>
      </c>
    </row>
    <row r="334" s="12" customFormat="1">
      <c r="B334" s="246"/>
      <c r="C334" s="247"/>
      <c r="D334" s="236" t="s">
        <v>156</v>
      </c>
      <c r="E334" s="248" t="s">
        <v>80</v>
      </c>
      <c r="F334" s="249" t="s">
        <v>158</v>
      </c>
      <c r="G334" s="247"/>
      <c r="H334" s="250">
        <v>4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156</v>
      </c>
      <c r="AU334" s="256" t="s">
        <v>92</v>
      </c>
      <c r="AV334" s="12" t="s">
        <v>154</v>
      </c>
      <c r="AW334" s="12" t="s">
        <v>44</v>
      </c>
      <c r="AX334" s="12" t="s">
        <v>90</v>
      </c>
      <c r="AY334" s="256" t="s">
        <v>147</v>
      </c>
    </row>
    <row r="335" s="1" customFormat="1" ht="16.5" customHeight="1">
      <c r="B335" s="47"/>
      <c r="C335" s="280" t="s">
        <v>548</v>
      </c>
      <c r="D335" s="280" t="s">
        <v>241</v>
      </c>
      <c r="E335" s="281" t="s">
        <v>549</v>
      </c>
      <c r="F335" s="282" t="s">
        <v>550</v>
      </c>
      <c r="G335" s="283" t="s">
        <v>344</v>
      </c>
      <c r="H335" s="284">
        <v>1</v>
      </c>
      <c r="I335" s="285"/>
      <c r="J335" s="286">
        <f>ROUND(I335*H335,2)</f>
        <v>0</v>
      </c>
      <c r="K335" s="282" t="s">
        <v>153</v>
      </c>
      <c r="L335" s="287"/>
      <c r="M335" s="288" t="s">
        <v>80</v>
      </c>
      <c r="N335" s="289" t="s">
        <v>52</v>
      </c>
      <c r="O335" s="48"/>
      <c r="P335" s="231">
        <f>O335*H335</f>
        <v>0</v>
      </c>
      <c r="Q335" s="231">
        <v>0.0086</v>
      </c>
      <c r="R335" s="231">
        <f>Q335*H335</f>
        <v>0.0086</v>
      </c>
      <c r="S335" s="231">
        <v>0</v>
      </c>
      <c r="T335" s="232">
        <f>S335*H335</f>
        <v>0</v>
      </c>
      <c r="AR335" s="24" t="s">
        <v>191</v>
      </c>
      <c r="AT335" s="24" t="s">
        <v>241</v>
      </c>
      <c r="AU335" s="24" t="s">
        <v>92</v>
      </c>
      <c r="AY335" s="24" t="s">
        <v>147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24" t="s">
        <v>90</v>
      </c>
      <c r="BK335" s="233">
        <f>ROUND(I335*H335,2)</f>
        <v>0</v>
      </c>
      <c r="BL335" s="24" t="s">
        <v>154</v>
      </c>
      <c r="BM335" s="24" t="s">
        <v>551</v>
      </c>
    </row>
    <row r="336" s="11" customFormat="1">
      <c r="B336" s="234"/>
      <c r="C336" s="235"/>
      <c r="D336" s="236" t="s">
        <v>156</v>
      </c>
      <c r="E336" s="237" t="s">
        <v>80</v>
      </c>
      <c r="F336" s="238" t="s">
        <v>537</v>
      </c>
      <c r="G336" s="235"/>
      <c r="H336" s="239">
        <v>1</v>
      </c>
      <c r="I336" s="240"/>
      <c r="J336" s="235"/>
      <c r="K336" s="235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156</v>
      </c>
      <c r="AU336" s="245" t="s">
        <v>92</v>
      </c>
      <c r="AV336" s="11" t="s">
        <v>92</v>
      </c>
      <c r="AW336" s="11" t="s">
        <v>44</v>
      </c>
      <c r="AX336" s="11" t="s">
        <v>90</v>
      </c>
      <c r="AY336" s="245" t="s">
        <v>147</v>
      </c>
    </row>
    <row r="337" s="1" customFormat="1" ht="25.5" customHeight="1">
      <c r="B337" s="47"/>
      <c r="C337" s="222" t="s">
        <v>552</v>
      </c>
      <c r="D337" s="222" t="s">
        <v>149</v>
      </c>
      <c r="E337" s="223" t="s">
        <v>553</v>
      </c>
      <c r="F337" s="224" t="s">
        <v>554</v>
      </c>
      <c r="G337" s="225" t="s">
        <v>344</v>
      </c>
      <c r="H337" s="226">
        <v>24</v>
      </c>
      <c r="I337" s="227"/>
      <c r="J337" s="228">
        <f>ROUND(I337*H337,2)</f>
        <v>0</v>
      </c>
      <c r="K337" s="224" t="s">
        <v>153</v>
      </c>
      <c r="L337" s="73"/>
      <c r="M337" s="229" t="s">
        <v>80</v>
      </c>
      <c r="N337" s="230" t="s">
        <v>52</v>
      </c>
      <c r="O337" s="48"/>
      <c r="P337" s="231">
        <f>O337*H337</f>
        <v>0</v>
      </c>
      <c r="Q337" s="231">
        <v>0</v>
      </c>
      <c r="R337" s="231">
        <f>Q337*H337</f>
        <v>0</v>
      </c>
      <c r="S337" s="231">
        <v>0</v>
      </c>
      <c r="T337" s="232">
        <f>S337*H337</f>
        <v>0</v>
      </c>
      <c r="AR337" s="24" t="s">
        <v>154</v>
      </c>
      <c r="AT337" s="24" t="s">
        <v>149</v>
      </c>
      <c r="AU337" s="24" t="s">
        <v>92</v>
      </c>
      <c r="AY337" s="24" t="s">
        <v>147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24" t="s">
        <v>90</v>
      </c>
      <c r="BK337" s="233">
        <f>ROUND(I337*H337,2)</f>
        <v>0</v>
      </c>
      <c r="BL337" s="24" t="s">
        <v>154</v>
      </c>
      <c r="BM337" s="24" t="s">
        <v>555</v>
      </c>
    </row>
    <row r="338" s="11" customFormat="1">
      <c r="B338" s="234"/>
      <c r="C338" s="235"/>
      <c r="D338" s="236" t="s">
        <v>156</v>
      </c>
      <c r="E338" s="237" t="s">
        <v>80</v>
      </c>
      <c r="F338" s="238" t="s">
        <v>556</v>
      </c>
      <c r="G338" s="235"/>
      <c r="H338" s="239">
        <v>24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AT338" s="245" t="s">
        <v>156</v>
      </c>
      <c r="AU338" s="245" t="s">
        <v>92</v>
      </c>
      <c r="AV338" s="11" t="s">
        <v>92</v>
      </c>
      <c r="AW338" s="11" t="s">
        <v>44</v>
      </c>
      <c r="AX338" s="11" t="s">
        <v>82</v>
      </c>
      <c r="AY338" s="245" t="s">
        <v>147</v>
      </c>
    </row>
    <row r="339" s="12" customFormat="1">
      <c r="B339" s="246"/>
      <c r="C339" s="247"/>
      <c r="D339" s="236" t="s">
        <v>156</v>
      </c>
      <c r="E339" s="248" t="s">
        <v>80</v>
      </c>
      <c r="F339" s="249" t="s">
        <v>158</v>
      </c>
      <c r="G339" s="247"/>
      <c r="H339" s="250">
        <v>24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156</v>
      </c>
      <c r="AU339" s="256" t="s">
        <v>92</v>
      </c>
      <c r="AV339" s="12" t="s">
        <v>154</v>
      </c>
      <c r="AW339" s="12" t="s">
        <v>44</v>
      </c>
      <c r="AX339" s="12" t="s">
        <v>90</v>
      </c>
      <c r="AY339" s="256" t="s">
        <v>147</v>
      </c>
    </row>
    <row r="340" s="1" customFormat="1" ht="25.5" customHeight="1">
      <c r="B340" s="47"/>
      <c r="C340" s="280" t="s">
        <v>557</v>
      </c>
      <c r="D340" s="280" t="s">
        <v>241</v>
      </c>
      <c r="E340" s="281" t="s">
        <v>558</v>
      </c>
      <c r="F340" s="282" t="s">
        <v>559</v>
      </c>
      <c r="G340" s="283" t="s">
        <v>344</v>
      </c>
      <c r="H340" s="284">
        <v>6</v>
      </c>
      <c r="I340" s="285"/>
      <c r="J340" s="286">
        <f>ROUND(I340*H340,2)</f>
        <v>0</v>
      </c>
      <c r="K340" s="282" t="s">
        <v>153</v>
      </c>
      <c r="L340" s="287"/>
      <c r="M340" s="288" t="s">
        <v>80</v>
      </c>
      <c r="N340" s="289" t="s">
        <v>52</v>
      </c>
      <c r="O340" s="48"/>
      <c r="P340" s="231">
        <f>O340*H340</f>
        <v>0</v>
      </c>
      <c r="Q340" s="231">
        <v>0.017899999999999999</v>
      </c>
      <c r="R340" s="231">
        <f>Q340*H340</f>
        <v>0.1074</v>
      </c>
      <c r="S340" s="231">
        <v>0</v>
      </c>
      <c r="T340" s="232">
        <f>S340*H340</f>
        <v>0</v>
      </c>
      <c r="AR340" s="24" t="s">
        <v>191</v>
      </c>
      <c r="AT340" s="24" t="s">
        <v>241</v>
      </c>
      <c r="AU340" s="24" t="s">
        <v>92</v>
      </c>
      <c r="AY340" s="24" t="s">
        <v>147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24" t="s">
        <v>90</v>
      </c>
      <c r="BK340" s="233">
        <f>ROUND(I340*H340,2)</f>
        <v>0</v>
      </c>
      <c r="BL340" s="24" t="s">
        <v>154</v>
      </c>
      <c r="BM340" s="24" t="s">
        <v>560</v>
      </c>
    </row>
    <row r="341" s="11" customFormat="1">
      <c r="B341" s="234"/>
      <c r="C341" s="235"/>
      <c r="D341" s="236" t="s">
        <v>156</v>
      </c>
      <c r="E341" s="237" t="s">
        <v>80</v>
      </c>
      <c r="F341" s="238" t="s">
        <v>561</v>
      </c>
      <c r="G341" s="235"/>
      <c r="H341" s="239">
        <v>3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AT341" s="245" t="s">
        <v>156</v>
      </c>
      <c r="AU341" s="245" t="s">
        <v>92</v>
      </c>
      <c r="AV341" s="11" t="s">
        <v>92</v>
      </c>
      <c r="AW341" s="11" t="s">
        <v>44</v>
      </c>
      <c r="AX341" s="11" t="s">
        <v>82</v>
      </c>
      <c r="AY341" s="245" t="s">
        <v>147</v>
      </c>
    </row>
    <row r="342" s="11" customFormat="1">
      <c r="B342" s="234"/>
      <c r="C342" s="235"/>
      <c r="D342" s="236" t="s">
        <v>156</v>
      </c>
      <c r="E342" s="237" t="s">
        <v>80</v>
      </c>
      <c r="F342" s="238" t="s">
        <v>562</v>
      </c>
      <c r="G342" s="235"/>
      <c r="H342" s="239">
        <v>2</v>
      </c>
      <c r="I342" s="240"/>
      <c r="J342" s="235"/>
      <c r="K342" s="235"/>
      <c r="L342" s="241"/>
      <c r="M342" s="242"/>
      <c r="N342" s="243"/>
      <c r="O342" s="243"/>
      <c r="P342" s="243"/>
      <c r="Q342" s="243"/>
      <c r="R342" s="243"/>
      <c r="S342" s="243"/>
      <c r="T342" s="244"/>
      <c r="AT342" s="245" t="s">
        <v>156</v>
      </c>
      <c r="AU342" s="245" t="s">
        <v>92</v>
      </c>
      <c r="AV342" s="11" t="s">
        <v>92</v>
      </c>
      <c r="AW342" s="11" t="s">
        <v>44</v>
      </c>
      <c r="AX342" s="11" t="s">
        <v>82</v>
      </c>
      <c r="AY342" s="245" t="s">
        <v>147</v>
      </c>
    </row>
    <row r="343" s="11" customFormat="1">
      <c r="B343" s="234"/>
      <c r="C343" s="235"/>
      <c r="D343" s="236" t="s">
        <v>156</v>
      </c>
      <c r="E343" s="237" t="s">
        <v>80</v>
      </c>
      <c r="F343" s="238" t="s">
        <v>563</v>
      </c>
      <c r="G343" s="235"/>
      <c r="H343" s="239">
        <v>1</v>
      </c>
      <c r="I343" s="240"/>
      <c r="J343" s="235"/>
      <c r="K343" s="235"/>
      <c r="L343" s="241"/>
      <c r="M343" s="242"/>
      <c r="N343" s="243"/>
      <c r="O343" s="243"/>
      <c r="P343" s="243"/>
      <c r="Q343" s="243"/>
      <c r="R343" s="243"/>
      <c r="S343" s="243"/>
      <c r="T343" s="244"/>
      <c r="AT343" s="245" t="s">
        <v>156</v>
      </c>
      <c r="AU343" s="245" t="s">
        <v>92</v>
      </c>
      <c r="AV343" s="11" t="s">
        <v>92</v>
      </c>
      <c r="AW343" s="11" t="s">
        <v>44</v>
      </c>
      <c r="AX343" s="11" t="s">
        <v>82</v>
      </c>
      <c r="AY343" s="245" t="s">
        <v>147</v>
      </c>
    </row>
    <row r="344" s="12" customFormat="1">
      <c r="B344" s="246"/>
      <c r="C344" s="247"/>
      <c r="D344" s="236" t="s">
        <v>156</v>
      </c>
      <c r="E344" s="248" t="s">
        <v>80</v>
      </c>
      <c r="F344" s="249" t="s">
        <v>158</v>
      </c>
      <c r="G344" s="247"/>
      <c r="H344" s="250">
        <v>6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AT344" s="256" t="s">
        <v>156</v>
      </c>
      <c r="AU344" s="256" t="s">
        <v>92</v>
      </c>
      <c r="AV344" s="12" t="s">
        <v>154</v>
      </c>
      <c r="AW344" s="12" t="s">
        <v>44</v>
      </c>
      <c r="AX344" s="12" t="s">
        <v>90</v>
      </c>
      <c r="AY344" s="256" t="s">
        <v>147</v>
      </c>
    </row>
    <row r="345" s="1" customFormat="1" ht="25.5" customHeight="1">
      <c r="B345" s="47"/>
      <c r="C345" s="280" t="s">
        <v>564</v>
      </c>
      <c r="D345" s="280" t="s">
        <v>241</v>
      </c>
      <c r="E345" s="281" t="s">
        <v>565</v>
      </c>
      <c r="F345" s="282" t="s">
        <v>566</v>
      </c>
      <c r="G345" s="283" t="s">
        <v>344</v>
      </c>
      <c r="H345" s="284">
        <v>4</v>
      </c>
      <c r="I345" s="285"/>
      <c r="J345" s="286">
        <f>ROUND(I345*H345,2)</f>
        <v>0</v>
      </c>
      <c r="K345" s="282" t="s">
        <v>153</v>
      </c>
      <c r="L345" s="287"/>
      <c r="M345" s="288" t="s">
        <v>80</v>
      </c>
      <c r="N345" s="289" t="s">
        <v>52</v>
      </c>
      <c r="O345" s="48"/>
      <c r="P345" s="231">
        <f>O345*H345</f>
        <v>0</v>
      </c>
      <c r="Q345" s="231">
        <v>0.0144</v>
      </c>
      <c r="R345" s="231">
        <f>Q345*H345</f>
        <v>0.057599999999999998</v>
      </c>
      <c r="S345" s="231">
        <v>0</v>
      </c>
      <c r="T345" s="232">
        <f>S345*H345</f>
        <v>0</v>
      </c>
      <c r="AR345" s="24" t="s">
        <v>191</v>
      </c>
      <c r="AT345" s="24" t="s">
        <v>241</v>
      </c>
      <c r="AU345" s="24" t="s">
        <v>92</v>
      </c>
      <c r="AY345" s="24" t="s">
        <v>147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24" t="s">
        <v>90</v>
      </c>
      <c r="BK345" s="233">
        <f>ROUND(I345*H345,2)</f>
        <v>0</v>
      </c>
      <c r="BL345" s="24" t="s">
        <v>154</v>
      </c>
      <c r="BM345" s="24" t="s">
        <v>567</v>
      </c>
    </row>
    <row r="346" s="11" customFormat="1">
      <c r="B346" s="234"/>
      <c r="C346" s="235"/>
      <c r="D346" s="236" t="s">
        <v>156</v>
      </c>
      <c r="E346" s="237" t="s">
        <v>80</v>
      </c>
      <c r="F346" s="238" t="s">
        <v>547</v>
      </c>
      <c r="G346" s="235"/>
      <c r="H346" s="239">
        <v>2</v>
      </c>
      <c r="I346" s="240"/>
      <c r="J346" s="235"/>
      <c r="K346" s="235"/>
      <c r="L346" s="241"/>
      <c r="M346" s="242"/>
      <c r="N346" s="243"/>
      <c r="O346" s="243"/>
      <c r="P346" s="243"/>
      <c r="Q346" s="243"/>
      <c r="R346" s="243"/>
      <c r="S346" s="243"/>
      <c r="T346" s="244"/>
      <c r="AT346" s="245" t="s">
        <v>156</v>
      </c>
      <c r="AU346" s="245" t="s">
        <v>92</v>
      </c>
      <c r="AV346" s="11" t="s">
        <v>92</v>
      </c>
      <c r="AW346" s="11" t="s">
        <v>44</v>
      </c>
      <c r="AX346" s="11" t="s">
        <v>82</v>
      </c>
      <c r="AY346" s="245" t="s">
        <v>147</v>
      </c>
    </row>
    <row r="347" s="11" customFormat="1">
      <c r="B347" s="234"/>
      <c r="C347" s="235"/>
      <c r="D347" s="236" t="s">
        <v>156</v>
      </c>
      <c r="E347" s="237" t="s">
        <v>80</v>
      </c>
      <c r="F347" s="238" t="s">
        <v>480</v>
      </c>
      <c r="G347" s="235"/>
      <c r="H347" s="239">
        <v>1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156</v>
      </c>
      <c r="AU347" s="245" t="s">
        <v>92</v>
      </c>
      <c r="AV347" s="11" t="s">
        <v>92</v>
      </c>
      <c r="AW347" s="11" t="s">
        <v>44</v>
      </c>
      <c r="AX347" s="11" t="s">
        <v>82</v>
      </c>
      <c r="AY347" s="245" t="s">
        <v>147</v>
      </c>
    </row>
    <row r="348" s="11" customFormat="1">
      <c r="B348" s="234"/>
      <c r="C348" s="235"/>
      <c r="D348" s="236" t="s">
        <v>156</v>
      </c>
      <c r="E348" s="237" t="s">
        <v>80</v>
      </c>
      <c r="F348" s="238" t="s">
        <v>537</v>
      </c>
      <c r="G348" s="235"/>
      <c r="H348" s="239">
        <v>1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156</v>
      </c>
      <c r="AU348" s="245" t="s">
        <v>92</v>
      </c>
      <c r="AV348" s="11" t="s">
        <v>92</v>
      </c>
      <c r="AW348" s="11" t="s">
        <v>44</v>
      </c>
      <c r="AX348" s="11" t="s">
        <v>82</v>
      </c>
      <c r="AY348" s="245" t="s">
        <v>147</v>
      </c>
    </row>
    <row r="349" s="12" customFormat="1">
      <c r="B349" s="246"/>
      <c r="C349" s="247"/>
      <c r="D349" s="236" t="s">
        <v>156</v>
      </c>
      <c r="E349" s="248" t="s">
        <v>80</v>
      </c>
      <c r="F349" s="249" t="s">
        <v>158</v>
      </c>
      <c r="G349" s="247"/>
      <c r="H349" s="250">
        <v>4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AT349" s="256" t="s">
        <v>156</v>
      </c>
      <c r="AU349" s="256" t="s">
        <v>92</v>
      </c>
      <c r="AV349" s="12" t="s">
        <v>154</v>
      </c>
      <c r="AW349" s="12" t="s">
        <v>44</v>
      </c>
      <c r="AX349" s="12" t="s">
        <v>90</v>
      </c>
      <c r="AY349" s="256" t="s">
        <v>147</v>
      </c>
    </row>
    <row r="350" s="1" customFormat="1" ht="16.5" customHeight="1">
      <c r="B350" s="47"/>
      <c r="C350" s="280" t="s">
        <v>568</v>
      </c>
      <c r="D350" s="280" t="s">
        <v>241</v>
      </c>
      <c r="E350" s="281" t="s">
        <v>569</v>
      </c>
      <c r="F350" s="282" t="s">
        <v>570</v>
      </c>
      <c r="G350" s="283" t="s">
        <v>344</v>
      </c>
      <c r="H350" s="284">
        <v>1</v>
      </c>
      <c r="I350" s="285"/>
      <c r="J350" s="286">
        <f>ROUND(I350*H350,2)</f>
        <v>0</v>
      </c>
      <c r="K350" s="282" t="s">
        <v>80</v>
      </c>
      <c r="L350" s="287"/>
      <c r="M350" s="288" t="s">
        <v>80</v>
      </c>
      <c r="N350" s="289" t="s">
        <v>52</v>
      </c>
      <c r="O350" s="48"/>
      <c r="P350" s="231">
        <f>O350*H350</f>
        <v>0</v>
      </c>
      <c r="Q350" s="231">
        <v>0.013400000000000001</v>
      </c>
      <c r="R350" s="231">
        <f>Q350*H350</f>
        <v>0.013400000000000001</v>
      </c>
      <c r="S350" s="231">
        <v>0</v>
      </c>
      <c r="T350" s="232">
        <f>S350*H350</f>
        <v>0</v>
      </c>
      <c r="AR350" s="24" t="s">
        <v>191</v>
      </c>
      <c r="AT350" s="24" t="s">
        <v>241</v>
      </c>
      <c r="AU350" s="24" t="s">
        <v>92</v>
      </c>
      <c r="AY350" s="24" t="s">
        <v>147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24" t="s">
        <v>90</v>
      </c>
      <c r="BK350" s="233">
        <f>ROUND(I350*H350,2)</f>
        <v>0</v>
      </c>
      <c r="BL350" s="24" t="s">
        <v>154</v>
      </c>
      <c r="BM350" s="24" t="s">
        <v>571</v>
      </c>
    </row>
    <row r="351" s="11" customFormat="1">
      <c r="B351" s="234"/>
      <c r="C351" s="235"/>
      <c r="D351" s="236" t="s">
        <v>156</v>
      </c>
      <c r="E351" s="237" t="s">
        <v>80</v>
      </c>
      <c r="F351" s="238" t="s">
        <v>572</v>
      </c>
      <c r="G351" s="235"/>
      <c r="H351" s="239">
        <v>1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AT351" s="245" t="s">
        <v>156</v>
      </c>
      <c r="AU351" s="245" t="s">
        <v>92</v>
      </c>
      <c r="AV351" s="11" t="s">
        <v>92</v>
      </c>
      <c r="AW351" s="11" t="s">
        <v>44</v>
      </c>
      <c r="AX351" s="11" t="s">
        <v>90</v>
      </c>
      <c r="AY351" s="245" t="s">
        <v>147</v>
      </c>
    </row>
    <row r="352" s="1" customFormat="1" ht="25.5" customHeight="1">
      <c r="B352" s="47"/>
      <c r="C352" s="280" t="s">
        <v>573</v>
      </c>
      <c r="D352" s="280" t="s">
        <v>241</v>
      </c>
      <c r="E352" s="281" t="s">
        <v>574</v>
      </c>
      <c r="F352" s="282" t="s">
        <v>575</v>
      </c>
      <c r="G352" s="283" t="s">
        <v>344</v>
      </c>
      <c r="H352" s="284">
        <v>7</v>
      </c>
      <c r="I352" s="285"/>
      <c r="J352" s="286">
        <f>ROUND(I352*H352,2)</f>
        <v>0</v>
      </c>
      <c r="K352" s="282" t="s">
        <v>153</v>
      </c>
      <c r="L352" s="287"/>
      <c r="M352" s="288" t="s">
        <v>80</v>
      </c>
      <c r="N352" s="289" t="s">
        <v>52</v>
      </c>
      <c r="O352" s="48"/>
      <c r="P352" s="231">
        <f>O352*H352</f>
        <v>0</v>
      </c>
      <c r="Q352" s="231">
        <v>0.0137</v>
      </c>
      <c r="R352" s="231">
        <f>Q352*H352</f>
        <v>0.095899999999999999</v>
      </c>
      <c r="S352" s="231">
        <v>0</v>
      </c>
      <c r="T352" s="232">
        <f>S352*H352</f>
        <v>0</v>
      </c>
      <c r="AR352" s="24" t="s">
        <v>191</v>
      </c>
      <c r="AT352" s="24" t="s">
        <v>241</v>
      </c>
      <c r="AU352" s="24" t="s">
        <v>92</v>
      </c>
      <c r="AY352" s="24" t="s">
        <v>147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24" t="s">
        <v>90</v>
      </c>
      <c r="BK352" s="233">
        <f>ROUND(I352*H352,2)</f>
        <v>0</v>
      </c>
      <c r="BL352" s="24" t="s">
        <v>154</v>
      </c>
      <c r="BM352" s="24" t="s">
        <v>576</v>
      </c>
    </row>
    <row r="353" s="11" customFormat="1">
      <c r="B353" s="234"/>
      <c r="C353" s="235"/>
      <c r="D353" s="236" t="s">
        <v>156</v>
      </c>
      <c r="E353" s="237" t="s">
        <v>80</v>
      </c>
      <c r="F353" s="238" t="s">
        <v>532</v>
      </c>
      <c r="G353" s="235"/>
      <c r="H353" s="239">
        <v>1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AT353" s="245" t="s">
        <v>156</v>
      </c>
      <c r="AU353" s="245" t="s">
        <v>92</v>
      </c>
      <c r="AV353" s="11" t="s">
        <v>92</v>
      </c>
      <c r="AW353" s="11" t="s">
        <v>44</v>
      </c>
      <c r="AX353" s="11" t="s">
        <v>82</v>
      </c>
      <c r="AY353" s="245" t="s">
        <v>147</v>
      </c>
    </row>
    <row r="354" s="11" customFormat="1">
      <c r="B354" s="234"/>
      <c r="C354" s="235"/>
      <c r="D354" s="236" t="s">
        <v>156</v>
      </c>
      <c r="E354" s="237" t="s">
        <v>80</v>
      </c>
      <c r="F354" s="238" t="s">
        <v>462</v>
      </c>
      <c r="G354" s="235"/>
      <c r="H354" s="239">
        <v>3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AT354" s="245" t="s">
        <v>156</v>
      </c>
      <c r="AU354" s="245" t="s">
        <v>92</v>
      </c>
      <c r="AV354" s="11" t="s">
        <v>92</v>
      </c>
      <c r="AW354" s="11" t="s">
        <v>44</v>
      </c>
      <c r="AX354" s="11" t="s">
        <v>82</v>
      </c>
      <c r="AY354" s="245" t="s">
        <v>147</v>
      </c>
    </row>
    <row r="355" s="11" customFormat="1">
      <c r="B355" s="234"/>
      <c r="C355" s="235"/>
      <c r="D355" s="236" t="s">
        <v>156</v>
      </c>
      <c r="E355" s="237" t="s">
        <v>80</v>
      </c>
      <c r="F355" s="238" t="s">
        <v>577</v>
      </c>
      <c r="G355" s="235"/>
      <c r="H355" s="239">
        <v>3</v>
      </c>
      <c r="I355" s="240"/>
      <c r="J355" s="235"/>
      <c r="K355" s="235"/>
      <c r="L355" s="241"/>
      <c r="M355" s="242"/>
      <c r="N355" s="243"/>
      <c r="O355" s="243"/>
      <c r="P355" s="243"/>
      <c r="Q355" s="243"/>
      <c r="R355" s="243"/>
      <c r="S355" s="243"/>
      <c r="T355" s="244"/>
      <c r="AT355" s="245" t="s">
        <v>156</v>
      </c>
      <c r="AU355" s="245" t="s">
        <v>92</v>
      </c>
      <c r="AV355" s="11" t="s">
        <v>92</v>
      </c>
      <c r="AW355" s="11" t="s">
        <v>44</v>
      </c>
      <c r="AX355" s="11" t="s">
        <v>82</v>
      </c>
      <c r="AY355" s="245" t="s">
        <v>147</v>
      </c>
    </row>
    <row r="356" s="12" customFormat="1">
      <c r="B356" s="246"/>
      <c r="C356" s="247"/>
      <c r="D356" s="236" t="s">
        <v>156</v>
      </c>
      <c r="E356" s="248" t="s">
        <v>80</v>
      </c>
      <c r="F356" s="249" t="s">
        <v>158</v>
      </c>
      <c r="G356" s="247"/>
      <c r="H356" s="250">
        <v>7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AT356" s="256" t="s">
        <v>156</v>
      </c>
      <c r="AU356" s="256" t="s">
        <v>92</v>
      </c>
      <c r="AV356" s="12" t="s">
        <v>154</v>
      </c>
      <c r="AW356" s="12" t="s">
        <v>44</v>
      </c>
      <c r="AX356" s="12" t="s">
        <v>90</v>
      </c>
      <c r="AY356" s="256" t="s">
        <v>147</v>
      </c>
    </row>
    <row r="357" s="1" customFormat="1" ht="16.5" customHeight="1">
      <c r="B357" s="47"/>
      <c r="C357" s="280" t="s">
        <v>578</v>
      </c>
      <c r="D357" s="280" t="s">
        <v>241</v>
      </c>
      <c r="E357" s="281" t="s">
        <v>579</v>
      </c>
      <c r="F357" s="282" t="s">
        <v>580</v>
      </c>
      <c r="G357" s="283" t="s">
        <v>344</v>
      </c>
      <c r="H357" s="284">
        <v>1</v>
      </c>
      <c r="I357" s="285"/>
      <c r="J357" s="286">
        <f>ROUND(I357*H357,2)</f>
        <v>0</v>
      </c>
      <c r="K357" s="282" t="s">
        <v>80</v>
      </c>
      <c r="L357" s="287"/>
      <c r="M357" s="288" t="s">
        <v>80</v>
      </c>
      <c r="N357" s="289" t="s">
        <v>52</v>
      </c>
      <c r="O357" s="48"/>
      <c r="P357" s="231">
        <f>O357*H357</f>
        <v>0</v>
      </c>
      <c r="Q357" s="231">
        <v>0.014200000000000001</v>
      </c>
      <c r="R357" s="231">
        <f>Q357*H357</f>
        <v>0.014200000000000001</v>
      </c>
      <c r="S357" s="231">
        <v>0</v>
      </c>
      <c r="T357" s="232">
        <f>S357*H357</f>
        <v>0</v>
      </c>
      <c r="AR357" s="24" t="s">
        <v>191</v>
      </c>
      <c r="AT357" s="24" t="s">
        <v>241</v>
      </c>
      <c r="AU357" s="24" t="s">
        <v>92</v>
      </c>
      <c r="AY357" s="24" t="s">
        <v>147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24" t="s">
        <v>90</v>
      </c>
      <c r="BK357" s="233">
        <f>ROUND(I357*H357,2)</f>
        <v>0</v>
      </c>
      <c r="BL357" s="24" t="s">
        <v>154</v>
      </c>
      <c r="BM357" s="24" t="s">
        <v>581</v>
      </c>
    </row>
    <row r="358" s="11" customFormat="1">
      <c r="B358" s="234"/>
      <c r="C358" s="235"/>
      <c r="D358" s="236" t="s">
        <v>156</v>
      </c>
      <c r="E358" s="237" t="s">
        <v>80</v>
      </c>
      <c r="F358" s="238" t="s">
        <v>470</v>
      </c>
      <c r="G358" s="235"/>
      <c r="H358" s="239">
        <v>1</v>
      </c>
      <c r="I358" s="240"/>
      <c r="J358" s="235"/>
      <c r="K358" s="235"/>
      <c r="L358" s="241"/>
      <c r="M358" s="242"/>
      <c r="N358" s="243"/>
      <c r="O358" s="243"/>
      <c r="P358" s="243"/>
      <c r="Q358" s="243"/>
      <c r="R358" s="243"/>
      <c r="S358" s="243"/>
      <c r="T358" s="244"/>
      <c r="AT358" s="245" t="s">
        <v>156</v>
      </c>
      <c r="AU358" s="245" t="s">
        <v>92</v>
      </c>
      <c r="AV358" s="11" t="s">
        <v>92</v>
      </c>
      <c r="AW358" s="11" t="s">
        <v>44</v>
      </c>
      <c r="AX358" s="11" t="s">
        <v>90</v>
      </c>
      <c r="AY358" s="245" t="s">
        <v>147</v>
      </c>
    </row>
    <row r="359" s="1" customFormat="1" ht="16.5" customHeight="1">
      <c r="B359" s="47"/>
      <c r="C359" s="280" t="s">
        <v>582</v>
      </c>
      <c r="D359" s="280" t="s">
        <v>241</v>
      </c>
      <c r="E359" s="281" t="s">
        <v>583</v>
      </c>
      <c r="F359" s="282" t="s">
        <v>584</v>
      </c>
      <c r="G359" s="283" t="s">
        <v>344</v>
      </c>
      <c r="H359" s="284">
        <v>5</v>
      </c>
      <c r="I359" s="285"/>
      <c r="J359" s="286">
        <f>ROUND(I359*H359,2)</f>
        <v>0</v>
      </c>
      <c r="K359" s="282" t="s">
        <v>153</v>
      </c>
      <c r="L359" s="287"/>
      <c r="M359" s="288" t="s">
        <v>80</v>
      </c>
      <c r="N359" s="289" t="s">
        <v>52</v>
      </c>
      <c r="O359" s="48"/>
      <c r="P359" s="231">
        <f>O359*H359</f>
        <v>0</v>
      </c>
      <c r="Q359" s="231">
        <v>0.016500000000000001</v>
      </c>
      <c r="R359" s="231">
        <f>Q359*H359</f>
        <v>0.082500000000000004</v>
      </c>
      <c r="S359" s="231">
        <v>0</v>
      </c>
      <c r="T359" s="232">
        <f>S359*H359</f>
        <v>0</v>
      </c>
      <c r="AR359" s="24" t="s">
        <v>191</v>
      </c>
      <c r="AT359" s="24" t="s">
        <v>241</v>
      </c>
      <c r="AU359" s="24" t="s">
        <v>92</v>
      </c>
      <c r="AY359" s="24" t="s">
        <v>147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24" t="s">
        <v>90</v>
      </c>
      <c r="BK359" s="233">
        <f>ROUND(I359*H359,2)</f>
        <v>0</v>
      </c>
      <c r="BL359" s="24" t="s">
        <v>154</v>
      </c>
      <c r="BM359" s="24" t="s">
        <v>585</v>
      </c>
    </row>
    <row r="360" s="11" customFormat="1">
      <c r="B360" s="234"/>
      <c r="C360" s="235"/>
      <c r="D360" s="236" t="s">
        <v>156</v>
      </c>
      <c r="E360" s="237" t="s">
        <v>80</v>
      </c>
      <c r="F360" s="238" t="s">
        <v>462</v>
      </c>
      <c r="G360" s="235"/>
      <c r="H360" s="239">
        <v>3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156</v>
      </c>
      <c r="AU360" s="245" t="s">
        <v>92</v>
      </c>
      <c r="AV360" s="11" t="s">
        <v>92</v>
      </c>
      <c r="AW360" s="11" t="s">
        <v>44</v>
      </c>
      <c r="AX360" s="11" t="s">
        <v>82</v>
      </c>
      <c r="AY360" s="245" t="s">
        <v>147</v>
      </c>
    </row>
    <row r="361" s="11" customFormat="1">
      <c r="B361" s="234"/>
      <c r="C361" s="235"/>
      <c r="D361" s="236" t="s">
        <v>156</v>
      </c>
      <c r="E361" s="237" t="s">
        <v>80</v>
      </c>
      <c r="F361" s="238" t="s">
        <v>586</v>
      </c>
      <c r="G361" s="235"/>
      <c r="H361" s="239">
        <v>2</v>
      </c>
      <c r="I361" s="240"/>
      <c r="J361" s="235"/>
      <c r="K361" s="235"/>
      <c r="L361" s="241"/>
      <c r="M361" s="242"/>
      <c r="N361" s="243"/>
      <c r="O361" s="243"/>
      <c r="P361" s="243"/>
      <c r="Q361" s="243"/>
      <c r="R361" s="243"/>
      <c r="S361" s="243"/>
      <c r="T361" s="244"/>
      <c r="AT361" s="245" t="s">
        <v>156</v>
      </c>
      <c r="AU361" s="245" t="s">
        <v>92</v>
      </c>
      <c r="AV361" s="11" t="s">
        <v>92</v>
      </c>
      <c r="AW361" s="11" t="s">
        <v>44</v>
      </c>
      <c r="AX361" s="11" t="s">
        <v>82</v>
      </c>
      <c r="AY361" s="245" t="s">
        <v>147</v>
      </c>
    </row>
    <row r="362" s="12" customFormat="1">
      <c r="B362" s="246"/>
      <c r="C362" s="247"/>
      <c r="D362" s="236" t="s">
        <v>156</v>
      </c>
      <c r="E362" s="248" t="s">
        <v>80</v>
      </c>
      <c r="F362" s="249" t="s">
        <v>158</v>
      </c>
      <c r="G362" s="247"/>
      <c r="H362" s="250">
        <v>5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AT362" s="256" t="s">
        <v>156</v>
      </c>
      <c r="AU362" s="256" t="s">
        <v>92</v>
      </c>
      <c r="AV362" s="12" t="s">
        <v>154</v>
      </c>
      <c r="AW362" s="12" t="s">
        <v>44</v>
      </c>
      <c r="AX362" s="12" t="s">
        <v>90</v>
      </c>
      <c r="AY362" s="256" t="s">
        <v>147</v>
      </c>
    </row>
    <row r="363" s="1" customFormat="1" ht="16.5" customHeight="1">
      <c r="B363" s="47"/>
      <c r="C363" s="222" t="s">
        <v>587</v>
      </c>
      <c r="D363" s="222" t="s">
        <v>149</v>
      </c>
      <c r="E363" s="223" t="s">
        <v>588</v>
      </c>
      <c r="F363" s="224" t="s">
        <v>589</v>
      </c>
      <c r="G363" s="225" t="s">
        <v>344</v>
      </c>
      <c r="H363" s="226">
        <v>33</v>
      </c>
      <c r="I363" s="227"/>
      <c r="J363" s="228">
        <f>ROUND(I363*H363,2)</f>
        <v>0</v>
      </c>
      <c r="K363" s="224" t="s">
        <v>153</v>
      </c>
      <c r="L363" s="73"/>
      <c r="M363" s="229" t="s">
        <v>80</v>
      </c>
      <c r="N363" s="230" t="s">
        <v>52</v>
      </c>
      <c r="O363" s="48"/>
      <c r="P363" s="231">
        <f>O363*H363</f>
        <v>0</v>
      </c>
      <c r="Q363" s="231">
        <v>0.00296</v>
      </c>
      <c r="R363" s="231">
        <f>Q363*H363</f>
        <v>0.097680000000000003</v>
      </c>
      <c r="S363" s="231">
        <v>0</v>
      </c>
      <c r="T363" s="232">
        <f>S363*H363</f>
        <v>0</v>
      </c>
      <c r="AR363" s="24" t="s">
        <v>154</v>
      </c>
      <c r="AT363" s="24" t="s">
        <v>149</v>
      </c>
      <c r="AU363" s="24" t="s">
        <v>92</v>
      </c>
      <c r="AY363" s="24" t="s">
        <v>147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24" t="s">
        <v>90</v>
      </c>
      <c r="BK363" s="233">
        <f>ROUND(I363*H363,2)</f>
        <v>0</v>
      </c>
      <c r="BL363" s="24" t="s">
        <v>154</v>
      </c>
      <c r="BM363" s="24" t="s">
        <v>590</v>
      </c>
    </row>
    <row r="364" s="11" customFormat="1">
      <c r="B364" s="234"/>
      <c r="C364" s="235"/>
      <c r="D364" s="236" t="s">
        <v>156</v>
      </c>
      <c r="E364" s="237" t="s">
        <v>80</v>
      </c>
      <c r="F364" s="238" t="s">
        <v>591</v>
      </c>
      <c r="G364" s="235"/>
      <c r="H364" s="239">
        <v>33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156</v>
      </c>
      <c r="AU364" s="245" t="s">
        <v>92</v>
      </c>
      <c r="AV364" s="11" t="s">
        <v>92</v>
      </c>
      <c r="AW364" s="11" t="s">
        <v>44</v>
      </c>
      <c r="AX364" s="11" t="s">
        <v>82</v>
      </c>
      <c r="AY364" s="245" t="s">
        <v>147</v>
      </c>
    </row>
    <row r="365" s="12" customFormat="1">
      <c r="B365" s="246"/>
      <c r="C365" s="247"/>
      <c r="D365" s="236" t="s">
        <v>156</v>
      </c>
      <c r="E365" s="248" t="s">
        <v>80</v>
      </c>
      <c r="F365" s="249" t="s">
        <v>158</v>
      </c>
      <c r="G365" s="247"/>
      <c r="H365" s="250">
        <v>33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AT365" s="256" t="s">
        <v>156</v>
      </c>
      <c r="AU365" s="256" t="s">
        <v>92</v>
      </c>
      <c r="AV365" s="12" t="s">
        <v>154</v>
      </c>
      <c r="AW365" s="12" t="s">
        <v>44</v>
      </c>
      <c r="AX365" s="12" t="s">
        <v>90</v>
      </c>
      <c r="AY365" s="256" t="s">
        <v>147</v>
      </c>
    </row>
    <row r="366" s="1" customFormat="1" ht="25.5" customHeight="1">
      <c r="B366" s="47"/>
      <c r="C366" s="280" t="s">
        <v>592</v>
      </c>
      <c r="D366" s="280" t="s">
        <v>241</v>
      </c>
      <c r="E366" s="281" t="s">
        <v>593</v>
      </c>
      <c r="F366" s="282" t="s">
        <v>594</v>
      </c>
      <c r="G366" s="283" t="s">
        <v>344</v>
      </c>
      <c r="H366" s="284">
        <v>2</v>
      </c>
      <c r="I366" s="285"/>
      <c r="J366" s="286">
        <f>ROUND(I366*H366,2)</f>
        <v>0</v>
      </c>
      <c r="K366" s="282" t="s">
        <v>153</v>
      </c>
      <c r="L366" s="287"/>
      <c r="M366" s="288" t="s">
        <v>80</v>
      </c>
      <c r="N366" s="289" t="s">
        <v>52</v>
      </c>
      <c r="O366" s="48"/>
      <c r="P366" s="231">
        <f>O366*H366</f>
        <v>0</v>
      </c>
      <c r="Q366" s="231">
        <v>0.0137</v>
      </c>
      <c r="R366" s="231">
        <f>Q366*H366</f>
        <v>0.027400000000000001</v>
      </c>
      <c r="S366" s="231">
        <v>0</v>
      </c>
      <c r="T366" s="232">
        <f>S366*H366</f>
        <v>0</v>
      </c>
      <c r="AR366" s="24" t="s">
        <v>191</v>
      </c>
      <c r="AT366" s="24" t="s">
        <v>241</v>
      </c>
      <c r="AU366" s="24" t="s">
        <v>92</v>
      </c>
      <c r="AY366" s="24" t="s">
        <v>147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24" t="s">
        <v>90</v>
      </c>
      <c r="BK366" s="233">
        <f>ROUND(I366*H366,2)</f>
        <v>0</v>
      </c>
      <c r="BL366" s="24" t="s">
        <v>154</v>
      </c>
      <c r="BM366" s="24" t="s">
        <v>595</v>
      </c>
    </row>
    <row r="367" s="11" customFormat="1">
      <c r="B367" s="234"/>
      <c r="C367" s="235"/>
      <c r="D367" s="236" t="s">
        <v>156</v>
      </c>
      <c r="E367" s="237" t="s">
        <v>80</v>
      </c>
      <c r="F367" s="238" t="s">
        <v>465</v>
      </c>
      <c r="G367" s="235"/>
      <c r="H367" s="239">
        <v>2</v>
      </c>
      <c r="I367" s="240"/>
      <c r="J367" s="235"/>
      <c r="K367" s="235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156</v>
      </c>
      <c r="AU367" s="245" t="s">
        <v>92</v>
      </c>
      <c r="AV367" s="11" t="s">
        <v>92</v>
      </c>
      <c r="AW367" s="11" t="s">
        <v>44</v>
      </c>
      <c r="AX367" s="11" t="s">
        <v>90</v>
      </c>
      <c r="AY367" s="245" t="s">
        <v>147</v>
      </c>
    </row>
    <row r="368" s="1" customFormat="1" ht="16.5" customHeight="1">
      <c r="B368" s="47"/>
      <c r="C368" s="280" t="s">
        <v>596</v>
      </c>
      <c r="D368" s="280" t="s">
        <v>241</v>
      </c>
      <c r="E368" s="281" t="s">
        <v>597</v>
      </c>
      <c r="F368" s="282" t="s">
        <v>598</v>
      </c>
      <c r="G368" s="283" t="s">
        <v>344</v>
      </c>
      <c r="H368" s="284">
        <v>1</v>
      </c>
      <c r="I368" s="285"/>
      <c r="J368" s="286">
        <f>ROUND(I368*H368,2)</f>
        <v>0</v>
      </c>
      <c r="K368" s="282" t="s">
        <v>153</v>
      </c>
      <c r="L368" s="287"/>
      <c r="M368" s="288" t="s">
        <v>80</v>
      </c>
      <c r="N368" s="289" t="s">
        <v>52</v>
      </c>
      <c r="O368" s="48"/>
      <c r="P368" s="231">
        <f>O368*H368</f>
        <v>0</v>
      </c>
      <c r="Q368" s="231">
        <v>0.013899999999999999</v>
      </c>
      <c r="R368" s="231">
        <f>Q368*H368</f>
        <v>0.013899999999999999</v>
      </c>
      <c r="S368" s="231">
        <v>0</v>
      </c>
      <c r="T368" s="232">
        <f>S368*H368</f>
        <v>0</v>
      </c>
      <c r="AR368" s="24" t="s">
        <v>191</v>
      </c>
      <c r="AT368" s="24" t="s">
        <v>241</v>
      </c>
      <c r="AU368" s="24" t="s">
        <v>92</v>
      </c>
      <c r="AY368" s="24" t="s">
        <v>147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24" t="s">
        <v>90</v>
      </c>
      <c r="BK368" s="233">
        <f>ROUND(I368*H368,2)</f>
        <v>0</v>
      </c>
      <c r="BL368" s="24" t="s">
        <v>154</v>
      </c>
      <c r="BM368" s="24" t="s">
        <v>599</v>
      </c>
    </row>
    <row r="369" s="11" customFormat="1">
      <c r="B369" s="234"/>
      <c r="C369" s="235"/>
      <c r="D369" s="236" t="s">
        <v>156</v>
      </c>
      <c r="E369" s="237" t="s">
        <v>80</v>
      </c>
      <c r="F369" s="238" t="s">
        <v>537</v>
      </c>
      <c r="G369" s="235"/>
      <c r="H369" s="239">
        <v>1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156</v>
      </c>
      <c r="AU369" s="245" t="s">
        <v>92</v>
      </c>
      <c r="AV369" s="11" t="s">
        <v>92</v>
      </c>
      <c r="AW369" s="11" t="s">
        <v>44</v>
      </c>
      <c r="AX369" s="11" t="s">
        <v>90</v>
      </c>
      <c r="AY369" s="245" t="s">
        <v>147</v>
      </c>
    </row>
    <row r="370" s="1" customFormat="1" ht="25.5" customHeight="1">
      <c r="B370" s="47"/>
      <c r="C370" s="280" t="s">
        <v>600</v>
      </c>
      <c r="D370" s="280" t="s">
        <v>241</v>
      </c>
      <c r="E370" s="281" t="s">
        <v>601</v>
      </c>
      <c r="F370" s="282" t="s">
        <v>602</v>
      </c>
      <c r="G370" s="283" t="s">
        <v>344</v>
      </c>
      <c r="H370" s="284">
        <v>15</v>
      </c>
      <c r="I370" s="285"/>
      <c r="J370" s="286">
        <f>ROUND(I370*H370,2)</f>
        <v>0</v>
      </c>
      <c r="K370" s="282" t="s">
        <v>153</v>
      </c>
      <c r="L370" s="287"/>
      <c r="M370" s="288" t="s">
        <v>80</v>
      </c>
      <c r="N370" s="289" t="s">
        <v>52</v>
      </c>
      <c r="O370" s="48"/>
      <c r="P370" s="231">
        <f>O370*H370</f>
        <v>0</v>
      </c>
      <c r="Q370" s="231">
        <v>0.016</v>
      </c>
      <c r="R370" s="231">
        <f>Q370*H370</f>
        <v>0.23999999999999999</v>
      </c>
      <c r="S370" s="231">
        <v>0</v>
      </c>
      <c r="T370" s="232">
        <f>S370*H370</f>
        <v>0</v>
      </c>
      <c r="AR370" s="24" t="s">
        <v>191</v>
      </c>
      <c r="AT370" s="24" t="s">
        <v>241</v>
      </c>
      <c r="AU370" s="24" t="s">
        <v>92</v>
      </c>
      <c r="AY370" s="24" t="s">
        <v>147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24" t="s">
        <v>90</v>
      </c>
      <c r="BK370" s="233">
        <f>ROUND(I370*H370,2)</f>
        <v>0</v>
      </c>
      <c r="BL370" s="24" t="s">
        <v>154</v>
      </c>
      <c r="BM370" s="24" t="s">
        <v>603</v>
      </c>
    </row>
    <row r="371" s="11" customFormat="1">
      <c r="B371" s="234"/>
      <c r="C371" s="235"/>
      <c r="D371" s="236" t="s">
        <v>156</v>
      </c>
      <c r="E371" s="237" t="s">
        <v>80</v>
      </c>
      <c r="F371" s="238" t="s">
        <v>561</v>
      </c>
      <c r="G371" s="235"/>
      <c r="H371" s="239">
        <v>3</v>
      </c>
      <c r="I371" s="240"/>
      <c r="J371" s="235"/>
      <c r="K371" s="235"/>
      <c r="L371" s="241"/>
      <c r="M371" s="242"/>
      <c r="N371" s="243"/>
      <c r="O371" s="243"/>
      <c r="P371" s="243"/>
      <c r="Q371" s="243"/>
      <c r="R371" s="243"/>
      <c r="S371" s="243"/>
      <c r="T371" s="244"/>
      <c r="AT371" s="245" t="s">
        <v>156</v>
      </c>
      <c r="AU371" s="245" t="s">
        <v>92</v>
      </c>
      <c r="AV371" s="11" t="s">
        <v>92</v>
      </c>
      <c r="AW371" s="11" t="s">
        <v>44</v>
      </c>
      <c r="AX371" s="11" t="s">
        <v>82</v>
      </c>
      <c r="AY371" s="245" t="s">
        <v>147</v>
      </c>
    </row>
    <row r="372" s="11" customFormat="1">
      <c r="B372" s="234"/>
      <c r="C372" s="235"/>
      <c r="D372" s="236" t="s">
        <v>156</v>
      </c>
      <c r="E372" s="237" t="s">
        <v>80</v>
      </c>
      <c r="F372" s="238" t="s">
        <v>462</v>
      </c>
      <c r="G372" s="235"/>
      <c r="H372" s="239">
        <v>3</v>
      </c>
      <c r="I372" s="240"/>
      <c r="J372" s="235"/>
      <c r="K372" s="235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156</v>
      </c>
      <c r="AU372" s="245" t="s">
        <v>92</v>
      </c>
      <c r="AV372" s="11" t="s">
        <v>92</v>
      </c>
      <c r="AW372" s="11" t="s">
        <v>44</v>
      </c>
      <c r="AX372" s="11" t="s">
        <v>82</v>
      </c>
      <c r="AY372" s="245" t="s">
        <v>147</v>
      </c>
    </row>
    <row r="373" s="11" customFormat="1">
      <c r="B373" s="234"/>
      <c r="C373" s="235"/>
      <c r="D373" s="236" t="s">
        <v>156</v>
      </c>
      <c r="E373" s="237" t="s">
        <v>80</v>
      </c>
      <c r="F373" s="238" t="s">
        <v>481</v>
      </c>
      <c r="G373" s="235"/>
      <c r="H373" s="239">
        <v>4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AT373" s="245" t="s">
        <v>156</v>
      </c>
      <c r="AU373" s="245" t="s">
        <v>92</v>
      </c>
      <c r="AV373" s="11" t="s">
        <v>92</v>
      </c>
      <c r="AW373" s="11" t="s">
        <v>44</v>
      </c>
      <c r="AX373" s="11" t="s">
        <v>82</v>
      </c>
      <c r="AY373" s="245" t="s">
        <v>147</v>
      </c>
    </row>
    <row r="374" s="11" customFormat="1">
      <c r="B374" s="234"/>
      <c r="C374" s="235"/>
      <c r="D374" s="236" t="s">
        <v>156</v>
      </c>
      <c r="E374" s="237" t="s">
        <v>80</v>
      </c>
      <c r="F374" s="238" t="s">
        <v>464</v>
      </c>
      <c r="G374" s="235"/>
      <c r="H374" s="239">
        <v>2</v>
      </c>
      <c r="I374" s="240"/>
      <c r="J374" s="235"/>
      <c r="K374" s="235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156</v>
      </c>
      <c r="AU374" s="245" t="s">
        <v>92</v>
      </c>
      <c r="AV374" s="11" t="s">
        <v>92</v>
      </c>
      <c r="AW374" s="11" t="s">
        <v>44</v>
      </c>
      <c r="AX374" s="11" t="s">
        <v>82</v>
      </c>
      <c r="AY374" s="245" t="s">
        <v>147</v>
      </c>
    </row>
    <row r="375" s="11" customFormat="1">
      <c r="B375" s="234"/>
      <c r="C375" s="235"/>
      <c r="D375" s="236" t="s">
        <v>156</v>
      </c>
      <c r="E375" s="237" t="s">
        <v>80</v>
      </c>
      <c r="F375" s="238" t="s">
        <v>604</v>
      </c>
      <c r="G375" s="235"/>
      <c r="H375" s="239">
        <v>3</v>
      </c>
      <c r="I375" s="240"/>
      <c r="J375" s="235"/>
      <c r="K375" s="235"/>
      <c r="L375" s="241"/>
      <c r="M375" s="242"/>
      <c r="N375" s="243"/>
      <c r="O375" s="243"/>
      <c r="P375" s="243"/>
      <c r="Q375" s="243"/>
      <c r="R375" s="243"/>
      <c r="S375" s="243"/>
      <c r="T375" s="244"/>
      <c r="AT375" s="245" t="s">
        <v>156</v>
      </c>
      <c r="AU375" s="245" t="s">
        <v>92</v>
      </c>
      <c r="AV375" s="11" t="s">
        <v>92</v>
      </c>
      <c r="AW375" s="11" t="s">
        <v>44</v>
      </c>
      <c r="AX375" s="11" t="s">
        <v>82</v>
      </c>
      <c r="AY375" s="245" t="s">
        <v>147</v>
      </c>
    </row>
    <row r="376" s="12" customFormat="1">
      <c r="B376" s="246"/>
      <c r="C376" s="247"/>
      <c r="D376" s="236" t="s">
        <v>156</v>
      </c>
      <c r="E376" s="248" t="s">
        <v>80</v>
      </c>
      <c r="F376" s="249" t="s">
        <v>158</v>
      </c>
      <c r="G376" s="247"/>
      <c r="H376" s="250">
        <v>15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156</v>
      </c>
      <c r="AU376" s="256" t="s">
        <v>92</v>
      </c>
      <c r="AV376" s="12" t="s">
        <v>154</v>
      </c>
      <c r="AW376" s="12" t="s">
        <v>44</v>
      </c>
      <c r="AX376" s="12" t="s">
        <v>90</v>
      </c>
      <c r="AY376" s="256" t="s">
        <v>147</v>
      </c>
    </row>
    <row r="377" s="1" customFormat="1" ht="25.5" customHeight="1">
      <c r="B377" s="47"/>
      <c r="C377" s="280" t="s">
        <v>605</v>
      </c>
      <c r="D377" s="280" t="s">
        <v>241</v>
      </c>
      <c r="E377" s="281" t="s">
        <v>606</v>
      </c>
      <c r="F377" s="282" t="s">
        <v>607</v>
      </c>
      <c r="G377" s="283" t="s">
        <v>344</v>
      </c>
      <c r="H377" s="284">
        <v>3</v>
      </c>
      <c r="I377" s="285"/>
      <c r="J377" s="286">
        <f>ROUND(I377*H377,2)</f>
        <v>0</v>
      </c>
      <c r="K377" s="282" t="s">
        <v>80</v>
      </c>
      <c r="L377" s="287"/>
      <c r="M377" s="288" t="s">
        <v>80</v>
      </c>
      <c r="N377" s="289" t="s">
        <v>52</v>
      </c>
      <c r="O377" s="48"/>
      <c r="P377" s="231">
        <f>O377*H377</f>
        <v>0</v>
      </c>
      <c r="Q377" s="231">
        <v>0.015299999999999999</v>
      </c>
      <c r="R377" s="231">
        <f>Q377*H377</f>
        <v>0.045899999999999996</v>
      </c>
      <c r="S377" s="231">
        <v>0</v>
      </c>
      <c r="T377" s="232">
        <f>S377*H377</f>
        <v>0</v>
      </c>
      <c r="AR377" s="24" t="s">
        <v>191</v>
      </c>
      <c r="AT377" s="24" t="s">
        <v>241</v>
      </c>
      <c r="AU377" s="24" t="s">
        <v>92</v>
      </c>
      <c r="AY377" s="24" t="s">
        <v>147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24" t="s">
        <v>90</v>
      </c>
      <c r="BK377" s="233">
        <f>ROUND(I377*H377,2)</f>
        <v>0</v>
      </c>
      <c r="BL377" s="24" t="s">
        <v>154</v>
      </c>
      <c r="BM377" s="24" t="s">
        <v>608</v>
      </c>
    </row>
    <row r="378" s="11" customFormat="1">
      <c r="B378" s="234"/>
      <c r="C378" s="235"/>
      <c r="D378" s="236" t="s">
        <v>156</v>
      </c>
      <c r="E378" s="237" t="s">
        <v>80</v>
      </c>
      <c r="F378" s="238" t="s">
        <v>609</v>
      </c>
      <c r="G378" s="235"/>
      <c r="H378" s="239">
        <v>3</v>
      </c>
      <c r="I378" s="240"/>
      <c r="J378" s="235"/>
      <c r="K378" s="235"/>
      <c r="L378" s="241"/>
      <c r="M378" s="242"/>
      <c r="N378" s="243"/>
      <c r="O378" s="243"/>
      <c r="P378" s="243"/>
      <c r="Q378" s="243"/>
      <c r="R378" s="243"/>
      <c r="S378" s="243"/>
      <c r="T378" s="244"/>
      <c r="AT378" s="245" t="s">
        <v>156</v>
      </c>
      <c r="AU378" s="245" t="s">
        <v>92</v>
      </c>
      <c r="AV378" s="11" t="s">
        <v>92</v>
      </c>
      <c r="AW378" s="11" t="s">
        <v>44</v>
      </c>
      <c r="AX378" s="11" t="s">
        <v>90</v>
      </c>
      <c r="AY378" s="245" t="s">
        <v>147</v>
      </c>
    </row>
    <row r="379" s="1" customFormat="1" ht="25.5" customHeight="1">
      <c r="B379" s="47"/>
      <c r="C379" s="280" t="s">
        <v>610</v>
      </c>
      <c r="D379" s="280" t="s">
        <v>241</v>
      </c>
      <c r="E379" s="281" t="s">
        <v>611</v>
      </c>
      <c r="F379" s="282" t="s">
        <v>612</v>
      </c>
      <c r="G379" s="283" t="s">
        <v>344</v>
      </c>
      <c r="H379" s="284">
        <v>1</v>
      </c>
      <c r="I379" s="285"/>
      <c r="J379" s="286">
        <f>ROUND(I379*H379,2)</f>
        <v>0</v>
      </c>
      <c r="K379" s="282" t="s">
        <v>153</v>
      </c>
      <c r="L379" s="287"/>
      <c r="M379" s="288" t="s">
        <v>80</v>
      </c>
      <c r="N379" s="289" t="s">
        <v>52</v>
      </c>
      <c r="O379" s="48"/>
      <c r="P379" s="231">
        <f>O379*H379</f>
        <v>0</v>
      </c>
      <c r="Q379" s="231">
        <v>0.015599999999999999</v>
      </c>
      <c r="R379" s="231">
        <f>Q379*H379</f>
        <v>0.015599999999999999</v>
      </c>
      <c r="S379" s="231">
        <v>0</v>
      </c>
      <c r="T379" s="232">
        <f>S379*H379</f>
        <v>0</v>
      </c>
      <c r="AR379" s="24" t="s">
        <v>191</v>
      </c>
      <c r="AT379" s="24" t="s">
        <v>241</v>
      </c>
      <c r="AU379" s="24" t="s">
        <v>92</v>
      </c>
      <c r="AY379" s="24" t="s">
        <v>147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24" t="s">
        <v>90</v>
      </c>
      <c r="BK379" s="233">
        <f>ROUND(I379*H379,2)</f>
        <v>0</v>
      </c>
      <c r="BL379" s="24" t="s">
        <v>154</v>
      </c>
      <c r="BM379" s="24" t="s">
        <v>613</v>
      </c>
    </row>
    <row r="380" s="11" customFormat="1">
      <c r="B380" s="234"/>
      <c r="C380" s="235"/>
      <c r="D380" s="236" t="s">
        <v>156</v>
      </c>
      <c r="E380" s="237" t="s">
        <v>80</v>
      </c>
      <c r="F380" s="238" t="s">
        <v>470</v>
      </c>
      <c r="G380" s="235"/>
      <c r="H380" s="239">
        <v>1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AT380" s="245" t="s">
        <v>156</v>
      </c>
      <c r="AU380" s="245" t="s">
        <v>92</v>
      </c>
      <c r="AV380" s="11" t="s">
        <v>92</v>
      </c>
      <c r="AW380" s="11" t="s">
        <v>44</v>
      </c>
      <c r="AX380" s="11" t="s">
        <v>90</v>
      </c>
      <c r="AY380" s="245" t="s">
        <v>147</v>
      </c>
    </row>
    <row r="381" s="1" customFormat="1" ht="16.5" customHeight="1">
      <c r="B381" s="47"/>
      <c r="C381" s="280" t="s">
        <v>614</v>
      </c>
      <c r="D381" s="280" t="s">
        <v>241</v>
      </c>
      <c r="E381" s="281" t="s">
        <v>615</v>
      </c>
      <c r="F381" s="282" t="s">
        <v>616</v>
      </c>
      <c r="G381" s="283" t="s">
        <v>344</v>
      </c>
      <c r="H381" s="284">
        <v>11</v>
      </c>
      <c r="I381" s="285"/>
      <c r="J381" s="286">
        <f>ROUND(I381*H381,2)</f>
        <v>0</v>
      </c>
      <c r="K381" s="282" t="s">
        <v>153</v>
      </c>
      <c r="L381" s="287"/>
      <c r="M381" s="288" t="s">
        <v>80</v>
      </c>
      <c r="N381" s="289" t="s">
        <v>52</v>
      </c>
      <c r="O381" s="48"/>
      <c r="P381" s="231">
        <f>O381*H381</f>
        <v>0</v>
      </c>
      <c r="Q381" s="231">
        <v>0.014</v>
      </c>
      <c r="R381" s="231">
        <f>Q381*H381</f>
        <v>0.154</v>
      </c>
      <c r="S381" s="231">
        <v>0</v>
      </c>
      <c r="T381" s="232">
        <f>S381*H381</f>
        <v>0</v>
      </c>
      <c r="AR381" s="24" t="s">
        <v>191</v>
      </c>
      <c r="AT381" s="24" t="s">
        <v>241</v>
      </c>
      <c r="AU381" s="24" t="s">
        <v>92</v>
      </c>
      <c r="AY381" s="24" t="s">
        <v>147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24" t="s">
        <v>90</v>
      </c>
      <c r="BK381" s="233">
        <f>ROUND(I381*H381,2)</f>
        <v>0</v>
      </c>
      <c r="BL381" s="24" t="s">
        <v>154</v>
      </c>
      <c r="BM381" s="24" t="s">
        <v>617</v>
      </c>
    </row>
    <row r="382" s="11" customFormat="1">
      <c r="B382" s="234"/>
      <c r="C382" s="235"/>
      <c r="D382" s="236" t="s">
        <v>156</v>
      </c>
      <c r="E382" s="237" t="s">
        <v>80</v>
      </c>
      <c r="F382" s="238" t="s">
        <v>480</v>
      </c>
      <c r="G382" s="235"/>
      <c r="H382" s="239">
        <v>1</v>
      </c>
      <c r="I382" s="240"/>
      <c r="J382" s="235"/>
      <c r="K382" s="235"/>
      <c r="L382" s="241"/>
      <c r="M382" s="242"/>
      <c r="N382" s="243"/>
      <c r="O382" s="243"/>
      <c r="P382" s="243"/>
      <c r="Q382" s="243"/>
      <c r="R382" s="243"/>
      <c r="S382" s="243"/>
      <c r="T382" s="244"/>
      <c r="AT382" s="245" t="s">
        <v>156</v>
      </c>
      <c r="AU382" s="245" t="s">
        <v>92</v>
      </c>
      <c r="AV382" s="11" t="s">
        <v>92</v>
      </c>
      <c r="AW382" s="11" t="s">
        <v>44</v>
      </c>
      <c r="AX382" s="11" t="s">
        <v>82</v>
      </c>
      <c r="AY382" s="245" t="s">
        <v>147</v>
      </c>
    </row>
    <row r="383" s="11" customFormat="1">
      <c r="B383" s="234"/>
      <c r="C383" s="235"/>
      <c r="D383" s="236" t="s">
        <v>156</v>
      </c>
      <c r="E383" s="237" t="s">
        <v>80</v>
      </c>
      <c r="F383" s="238" t="s">
        <v>481</v>
      </c>
      <c r="G383" s="235"/>
      <c r="H383" s="239">
        <v>4</v>
      </c>
      <c r="I383" s="240"/>
      <c r="J383" s="235"/>
      <c r="K383" s="235"/>
      <c r="L383" s="241"/>
      <c r="M383" s="242"/>
      <c r="N383" s="243"/>
      <c r="O383" s="243"/>
      <c r="P383" s="243"/>
      <c r="Q383" s="243"/>
      <c r="R383" s="243"/>
      <c r="S383" s="243"/>
      <c r="T383" s="244"/>
      <c r="AT383" s="245" t="s">
        <v>156</v>
      </c>
      <c r="AU383" s="245" t="s">
        <v>92</v>
      </c>
      <c r="AV383" s="11" t="s">
        <v>92</v>
      </c>
      <c r="AW383" s="11" t="s">
        <v>44</v>
      </c>
      <c r="AX383" s="11" t="s">
        <v>82</v>
      </c>
      <c r="AY383" s="245" t="s">
        <v>147</v>
      </c>
    </row>
    <row r="384" s="11" customFormat="1">
      <c r="B384" s="234"/>
      <c r="C384" s="235"/>
      <c r="D384" s="236" t="s">
        <v>156</v>
      </c>
      <c r="E384" s="237" t="s">
        <v>80</v>
      </c>
      <c r="F384" s="238" t="s">
        <v>618</v>
      </c>
      <c r="G384" s="235"/>
      <c r="H384" s="239">
        <v>3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156</v>
      </c>
      <c r="AU384" s="245" t="s">
        <v>92</v>
      </c>
      <c r="AV384" s="11" t="s">
        <v>92</v>
      </c>
      <c r="AW384" s="11" t="s">
        <v>44</v>
      </c>
      <c r="AX384" s="11" t="s">
        <v>82</v>
      </c>
      <c r="AY384" s="245" t="s">
        <v>147</v>
      </c>
    </row>
    <row r="385" s="11" customFormat="1">
      <c r="B385" s="234"/>
      <c r="C385" s="235"/>
      <c r="D385" s="236" t="s">
        <v>156</v>
      </c>
      <c r="E385" s="237" t="s">
        <v>80</v>
      </c>
      <c r="F385" s="238" t="s">
        <v>604</v>
      </c>
      <c r="G385" s="235"/>
      <c r="H385" s="239">
        <v>3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AT385" s="245" t="s">
        <v>156</v>
      </c>
      <c r="AU385" s="245" t="s">
        <v>92</v>
      </c>
      <c r="AV385" s="11" t="s">
        <v>92</v>
      </c>
      <c r="AW385" s="11" t="s">
        <v>44</v>
      </c>
      <c r="AX385" s="11" t="s">
        <v>82</v>
      </c>
      <c r="AY385" s="245" t="s">
        <v>147</v>
      </c>
    </row>
    <row r="386" s="12" customFormat="1">
      <c r="B386" s="246"/>
      <c r="C386" s="247"/>
      <c r="D386" s="236" t="s">
        <v>156</v>
      </c>
      <c r="E386" s="248" t="s">
        <v>80</v>
      </c>
      <c r="F386" s="249" t="s">
        <v>158</v>
      </c>
      <c r="G386" s="247"/>
      <c r="H386" s="250">
        <v>11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AT386" s="256" t="s">
        <v>156</v>
      </c>
      <c r="AU386" s="256" t="s">
        <v>92</v>
      </c>
      <c r="AV386" s="12" t="s">
        <v>154</v>
      </c>
      <c r="AW386" s="12" t="s">
        <v>44</v>
      </c>
      <c r="AX386" s="12" t="s">
        <v>90</v>
      </c>
      <c r="AY386" s="256" t="s">
        <v>147</v>
      </c>
    </row>
    <row r="387" s="1" customFormat="1" ht="25.5" customHeight="1">
      <c r="B387" s="47"/>
      <c r="C387" s="222" t="s">
        <v>619</v>
      </c>
      <c r="D387" s="222" t="s">
        <v>149</v>
      </c>
      <c r="E387" s="223" t="s">
        <v>620</v>
      </c>
      <c r="F387" s="224" t="s">
        <v>621</v>
      </c>
      <c r="G387" s="225" t="s">
        <v>344</v>
      </c>
      <c r="H387" s="226">
        <v>7</v>
      </c>
      <c r="I387" s="227"/>
      <c r="J387" s="228">
        <f>ROUND(I387*H387,2)</f>
        <v>0</v>
      </c>
      <c r="K387" s="224" t="s">
        <v>153</v>
      </c>
      <c r="L387" s="73"/>
      <c r="M387" s="229" t="s">
        <v>80</v>
      </c>
      <c r="N387" s="230" t="s">
        <v>52</v>
      </c>
      <c r="O387" s="48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AR387" s="24" t="s">
        <v>154</v>
      </c>
      <c r="AT387" s="24" t="s">
        <v>149</v>
      </c>
      <c r="AU387" s="24" t="s">
        <v>92</v>
      </c>
      <c r="AY387" s="24" t="s">
        <v>147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24" t="s">
        <v>90</v>
      </c>
      <c r="BK387" s="233">
        <f>ROUND(I387*H387,2)</f>
        <v>0</v>
      </c>
      <c r="BL387" s="24" t="s">
        <v>154</v>
      </c>
      <c r="BM387" s="24" t="s">
        <v>622</v>
      </c>
    </row>
    <row r="388" s="11" customFormat="1">
      <c r="B388" s="234"/>
      <c r="C388" s="235"/>
      <c r="D388" s="236" t="s">
        <v>156</v>
      </c>
      <c r="E388" s="237" t="s">
        <v>80</v>
      </c>
      <c r="F388" s="238" t="s">
        <v>623</v>
      </c>
      <c r="G388" s="235"/>
      <c r="H388" s="239">
        <v>7</v>
      </c>
      <c r="I388" s="240"/>
      <c r="J388" s="235"/>
      <c r="K388" s="235"/>
      <c r="L388" s="241"/>
      <c r="M388" s="242"/>
      <c r="N388" s="243"/>
      <c r="O388" s="243"/>
      <c r="P388" s="243"/>
      <c r="Q388" s="243"/>
      <c r="R388" s="243"/>
      <c r="S388" s="243"/>
      <c r="T388" s="244"/>
      <c r="AT388" s="245" t="s">
        <v>156</v>
      </c>
      <c r="AU388" s="245" t="s">
        <v>92</v>
      </c>
      <c r="AV388" s="11" t="s">
        <v>92</v>
      </c>
      <c r="AW388" s="11" t="s">
        <v>44</v>
      </c>
      <c r="AX388" s="11" t="s">
        <v>90</v>
      </c>
      <c r="AY388" s="245" t="s">
        <v>147</v>
      </c>
    </row>
    <row r="389" s="1" customFormat="1" ht="25.5" customHeight="1">
      <c r="B389" s="47"/>
      <c r="C389" s="280" t="s">
        <v>624</v>
      </c>
      <c r="D389" s="280" t="s">
        <v>241</v>
      </c>
      <c r="E389" s="281" t="s">
        <v>625</v>
      </c>
      <c r="F389" s="282" t="s">
        <v>626</v>
      </c>
      <c r="G389" s="283" t="s">
        <v>344</v>
      </c>
      <c r="H389" s="284">
        <v>5</v>
      </c>
      <c r="I389" s="285"/>
      <c r="J389" s="286">
        <f>ROUND(I389*H389,2)</f>
        <v>0</v>
      </c>
      <c r="K389" s="282" t="s">
        <v>153</v>
      </c>
      <c r="L389" s="287"/>
      <c r="M389" s="288" t="s">
        <v>80</v>
      </c>
      <c r="N389" s="289" t="s">
        <v>52</v>
      </c>
      <c r="O389" s="48"/>
      <c r="P389" s="231">
        <f>O389*H389</f>
        <v>0</v>
      </c>
      <c r="Q389" s="231">
        <v>0.0212</v>
      </c>
      <c r="R389" s="231">
        <f>Q389*H389</f>
        <v>0.106</v>
      </c>
      <c r="S389" s="231">
        <v>0</v>
      </c>
      <c r="T389" s="232">
        <f>S389*H389</f>
        <v>0</v>
      </c>
      <c r="AR389" s="24" t="s">
        <v>191</v>
      </c>
      <c r="AT389" s="24" t="s">
        <v>241</v>
      </c>
      <c r="AU389" s="24" t="s">
        <v>92</v>
      </c>
      <c r="AY389" s="24" t="s">
        <v>147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24" t="s">
        <v>90</v>
      </c>
      <c r="BK389" s="233">
        <f>ROUND(I389*H389,2)</f>
        <v>0</v>
      </c>
      <c r="BL389" s="24" t="s">
        <v>154</v>
      </c>
      <c r="BM389" s="24" t="s">
        <v>627</v>
      </c>
    </row>
    <row r="390" s="11" customFormat="1">
      <c r="B390" s="234"/>
      <c r="C390" s="235"/>
      <c r="D390" s="236" t="s">
        <v>156</v>
      </c>
      <c r="E390" s="237" t="s">
        <v>80</v>
      </c>
      <c r="F390" s="238" t="s">
        <v>480</v>
      </c>
      <c r="G390" s="235"/>
      <c r="H390" s="239">
        <v>1</v>
      </c>
      <c r="I390" s="240"/>
      <c r="J390" s="235"/>
      <c r="K390" s="235"/>
      <c r="L390" s="241"/>
      <c r="M390" s="242"/>
      <c r="N390" s="243"/>
      <c r="O390" s="243"/>
      <c r="P390" s="243"/>
      <c r="Q390" s="243"/>
      <c r="R390" s="243"/>
      <c r="S390" s="243"/>
      <c r="T390" s="244"/>
      <c r="AT390" s="245" t="s">
        <v>156</v>
      </c>
      <c r="AU390" s="245" t="s">
        <v>92</v>
      </c>
      <c r="AV390" s="11" t="s">
        <v>92</v>
      </c>
      <c r="AW390" s="11" t="s">
        <v>44</v>
      </c>
      <c r="AX390" s="11" t="s">
        <v>82</v>
      </c>
      <c r="AY390" s="245" t="s">
        <v>147</v>
      </c>
    </row>
    <row r="391" s="11" customFormat="1">
      <c r="B391" s="234"/>
      <c r="C391" s="235"/>
      <c r="D391" s="236" t="s">
        <v>156</v>
      </c>
      <c r="E391" s="237" t="s">
        <v>80</v>
      </c>
      <c r="F391" s="238" t="s">
        <v>577</v>
      </c>
      <c r="G391" s="235"/>
      <c r="H391" s="239">
        <v>3</v>
      </c>
      <c r="I391" s="240"/>
      <c r="J391" s="235"/>
      <c r="K391" s="235"/>
      <c r="L391" s="241"/>
      <c r="M391" s="242"/>
      <c r="N391" s="243"/>
      <c r="O391" s="243"/>
      <c r="P391" s="243"/>
      <c r="Q391" s="243"/>
      <c r="R391" s="243"/>
      <c r="S391" s="243"/>
      <c r="T391" s="244"/>
      <c r="AT391" s="245" t="s">
        <v>156</v>
      </c>
      <c r="AU391" s="245" t="s">
        <v>92</v>
      </c>
      <c r="AV391" s="11" t="s">
        <v>92</v>
      </c>
      <c r="AW391" s="11" t="s">
        <v>44</v>
      </c>
      <c r="AX391" s="11" t="s">
        <v>82</v>
      </c>
      <c r="AY391" s="245" t="s">
        <v>147</v>
      </c>
    </row>
    <row r="392" s="11" customFormat="1">
      <c r="B392" s="234"/>
      <c r="C392" s="235"/>
      <c r="D392" s="236" t="s">
        <v>156</v>
      </c>
      <c r="E392" s="237" t="s">
        <v>80</v>
      </c>
      <c r="F392" s="238" t="s">
        <v>482</v>
      </c>
      <c r="G392" s="235"/>
      <c r="H392" s="239">
        <v>1</v>
      </c>
      <c r="I392" s="240"/>
      <c r="J392" s="235"/>
      <c r="K392" s="235"/>
      <c r="L392" s="241"/>
      <c r="M392" s="242"/>
      <c r="N392" s="243"/>
      <c r="O392" s="243"/>
      <c r="P392" s="243"/>
      <c r="Q392" s="243"/>
      <c r="R392" s="243"/>
      <c r="S392" s="243"/>
      <c r="T392" s="244"/>
      <c r="AT392" s="245" t="s">
        <v>156</v>
      </c>
      <c r="AU392" s="245" t="s">
        <v>92</v>
      </c>
      <c r="AV392" s="11" t="s">
        <v>92</v>
      </c>
      <c r="AW392" s="11" t="s">
        <v>44</v>
      </c>
      <c r="AX392" s="11" t="s">
        <v>82</v>
      </c>
      <c r="AY392" s="245" t="s">
        <v>147</v>
      </c>
    </row>
    <row r="393" s="12" customFormat="1">
      <c r="B393" s="246"/>
      <c r="C393" s="247"/>
      <c r="D393" s="236" t="s">
        <v>156</v>
      </c>
      <c r="E393" s="248" t="s">
        <v>80</v>
      </c>
      <c r="F393" s="249" t="s">
        <v>158</v>
      </c>
      <c r="G393" s="247"/>
      <c r="H393" s="250">
        <v>5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AT393" s="256" t="s">
        <v>156</v>
      </c>
      <c r="AU393" s="256" t="s">
        <v>92</v>
      </c>
      <c r="AV393" s="12" t="s">
        <v>154</v>
      </c>
      <c r="AW393" s="12" t="s">
        <v>44</v>
      </c>
      <c r="AX393" s="12" t="s">
        <v>90</v>
      </c>
      <c r="AY393" s="256" t="s">
        <v>147</v>
      </c>
    </row>
    <row r="394" s="1" customFormat="1" ht="25.5" customHeight="1">
      <c r="B394" s="47"/>
      <c r="C394" s="280" t="s">
        <v>628</v>
      </c>
      <c r="D394" s="280" t="s">
        <v>241</v>
      </c>
      <c r="E394" s="281" t="s">
        <v>629</v>
      </c>
      <c r="F394" s="282" t="s">
        <v>630</v>
      </c>
      <c r="G394" s="283" t="s">
        <v>344</v>
      </c>
      <c r="H394" s="284">
        <v>2</v>
      </c>
      <c r="I394" s="285"/>
      <c r="J394" s="286">
        <f>ROUND(I394*H394,2)</f>
        <v>0</v>
      </c>
      <c r="K394" s="282" t="s">
        <v>80</v>
      </c>
      <c r="L394" s="287"/>
      <c r="M394" s="288" t="s">
        <v>80</v>
      </c>
      <c r="N394" s="289" t="s">
        <v>52</v>
      </c>
      <c r="O394" s="48"/>
      <c r="P394" s="231">
        <f>O394*H394</f>
        <v>0</v>
      </c>
      <c r="Q394" s="231">
        <v>0.021499999999999998</v>
      </c>
      <c r="R394" s="231">
        <f>Q394*H394</f>
        <v>0.042999999999999997</v>
      </c>
      <c r="S394" s="231">
        <v>0</v>
      </c>
      <c r="T394" s="232">
        <f>S394*H394</f>
        <v>0</v>
      </c>
      <c r="AR394" s="24" t="s">
        <v>191</v>
      </c>
      <c r="AT394" s="24" t="s">
        <v>241</v>
      </c>
      <c r="AU394" s="24" t="s">
        <v>92</v>
      </c>
      <c r="AY394" s="24" t="s">
        <v>147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24" t="s">
        <v>90</v>
      </c>
      <c r="BK394" s="233">
        <f>ROUND(I394*H394,2)</f>
        <v>0</v>
      </c>
      <c r="BL394" s="24" t="s">
        <v>154</v>
      </c>
      <c r="BM394" s="24" t="s">
        <v>631</v>
      </c>
    </row>
    <row r="395" s="11" customFormat="1">
      <c r="B395" s="234"/>
      <c r="C395" s="235"/>
      <c r="D395" s="236" t="s">
        <v>156</v>
      </c>
      <c r="E395" s="237" t="s">
        <v>80</v>
      </c>
      <c r="F395" s="238" t="s">
        <v>562</v>
      </c>
      <c r="G395" s="235"/>
      <c r="H395" s="239">
        <v>2</v>
      </c>
      <c r="I395" s="240"/>
      <c r="J395" s="235"/>
      <c r="K395" s="235"/>
      <c r="L395" s="241"/>
      <c r="M395" s="242"/>
      <c r="N395" s="243"/>
      <c r="O395" s="243"/>
      <c r="P395" s="243"/>
      <c r="Q395" s="243"/>
      <c r="R395" s="243"/>
      <c r="S395" s="243"/>
      <c r="T395" s="244"/>
      <c r="AT395" s="245" t="s">
        <v>156</v>
      </c>
      <c r="AU395" s="245" t="s">
        <v>92</v>
      </c>
      <c r="AV395" s="11" t="s">
        <v>92</v>
      </c>
      <c r="AW395" s="11" t="s">
        <v>44</v>
      </c>
      <c r="AX395" s="11" t="s">
        <v>90</v>
      </c>
      <c r="AY395" s="245" t="s">
        <v>147</v>
      </c>
    </row>
    <row r="396" s="1" customFormat="1" ht="16.5" customHeight="1">
      <c r="B396" s="47"/>
      <c r="C396" s="222" t="s">
        <v>632</v>
      </c>
      <c r="D396" s="222" t="s">
        <v>149</v>
      </c>
      <c r="E396" s="223" t="s">
        <v>633</v>
      </c>
      <c r="F396" s="224" t="s">
        <v>634</v>
      </c>
      <c r="G396" s="225" t="s">
        <v>344</v>
      </c>
      <c r="H396" s="226">
        <v>17</v>
      </c>
      <c r="I396" s="227"/>
      <c r="J396" s="228">
        <f>ROUND(I396*H396,2)</f>
        <v>0</v>
      </c>
      <c r="K396" s="224" t="s">
        <v>153</v>
      </c>
      <c r="L396" s="73"/>
      <c r="M396" s="229" t="s">
        <v>80</v>
      </c>
      <c r="N396" s="230" t="s">
        <v>52</v>
      </c>
      <c r="O396" s="48"/>
      <c r="P396" s="231">
        <f>O396*H396</f>
        <v>0</v>
      </c>
      <c r="Q396" s="231">
        <v>0.0038</v>
      </c>
      <c r="R396" s="231">
        <f>Q396*H396</f>
        <v>0.064600000000000005</v>
      </c>
      <c r="S396" s="231">
        <v>0</v>
      </c>
      <c r="T396" s="232">
        <f>S396*H396</f>
        <v>0</v>
      </c>
      <c r="AR396" s="24" t="s">
        <v>154</v>
      </c>
      <c r="AT396" s="24" t="s">
        <v>149</v>
      </c>
      <c r="AU396" s="24" t="s">
        <v>92</v>
      </c>
      <c r="AY396" s="24" t="s">
        <v>147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24" t="s">
        <v>90</v>
      </c>
      <c r="BK396" s="233">
        <f>ROUND(I396*H396,2)</f>
        <v>0</v>
      </c>
      <c r="BL396" s="24" t="s">
        <v>154</v>
      </c>
      <c r="BM396" s="24" t="s">
        <v>635</v>
      </c>
    </row>
    <row r="397" s="11" customFormat="1">
      <c r="B397" s="234"/>
      <c r="C397" s="235"/>
      <c r="D397" s="236" t="s">
        <v>156</v>
      </c>
      <c r="E397" s="237" t="s">
        <v>80</v>
      </c>
      <c r="F397" s="238" t="s">
        <v>636</v>
      </c>
      <c r="G397" s="235"/>
      <c r="H397" s="239">
        <v>17</v>
      </c>
      <c r="I397" s="240"/>
      <c r="J397" s="235"/>
      <c r="K397" s="235"/>
      <c r="L397" s="241"/>
      <c r="M397" s="242"/>
      <c r="N397" s="243"/>
      <c r="O397" s="243"/>
      <c r="P397" s="243"/>
      <c r="Q397" s="243"/>
      <c r="R397" s="243"/>
      <c r="S397" s="243"/>
      <c r="T397" s="244"/>
      <c r="AT397" s="245" t="s">
        <v>156</v>
      </c>
      <c r="AU397" s="245" t="s">
        <v>92</v>
      </c>
      <c r="AV397" s="11" t="s">
        <v>92</v>
      </c>
      <c r="AW397" s="11" t="s">
        <v>44</v>
      </c>
      <c r="AX397" s="11" t="s">
        <v>82</v>
      </c>
      <c r="AY397" s="245" t="s">
        <v>147</v>
      </c>
    </row>
    <row r="398" s="12" customFormat="1">
      <c r="B398" s="246"/>
      <c r="C398" s="247"/>
      <c r="D398" s="236" t="s">
        <v>156</v>
      </c>
      <c r="E398" s="248" t="s">
        <v>80</v>
      </c>
      <c r="F398" s="249" t="s">
        <v>158</v>
      </c>
      <c r="G398" s="247"/>
      <c r="H398" s="250">
        <v>17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AT398" s="256" t="s">
        <v>156</v>
      </c>
      <c r="AU398" s="256" t="s">
        <v>92</v>
      </c>
      <c r="AV398" s="12" t="s">
        <v>154</v>
      </c>
      <c r="AW398" s="12" t="s">
        <v>44</v>
      </c>
      <c r="AX398" s="12" t="s">
        <v>90</v>
      </c>
      <c r="AY398" s="256" t="s">
        <v>147</v>
      </c>
    </row>
    <row r="399" s="1" customFormat="1" ht="16.5" customHeight="1">
      <c r="B399" s="47"/>
      <c r="C399" s="280" t="s">
        <v>637</v>
      </c>
      <c r="D399" s="280" t="s">
        <v>241</v>
      </c>
      <c r="E399" s="281" t="s">
        <v>638</v>
      </c>
      <c r="F399" s="282" t="s">
        <v>639</v>
      </c>
      <c r="G399" s="283" t="s">
        <v>344</v>
      </c>
      <c r="H399" s="284">
        <v>1</v>
      </c>
      <c r="I399" s="285"/>
      <c r="J399" s="286">
        <f>ROUND(I399*H399,2)</f>
        <v>0</v>
      </c>
      <c r="K399" s="282" t="s">
        <v>153</v>
      </c>
      <c r="L399" s="287"/>
      <c r="M399" s="288" t="s">
        <v>80</v>
      </c>
      <c r="N399" s="289" t="s">
        <v>52</v>
      </c>
      <c r="O399" s="48"/>
      <c r="P399" s="231">
        <f>O399*H399</f>
        <v>0</v>
      </c>
      <c r="Q399" s="231">
        <v>0.031</v>
      </c>
      <c r="R399" s="231">
        <f>Q399*H399</f>
        <v>0.031</v>
      </c>
      <c r="S399" s="231">
        <v>0</v>
      </c>
      <c r="T399" s="232">
        <f>S399*H399</f>
        <v>0</v>
      </c>
      <c r="AR399" s="24" t="s">
        <v>191</v>
      </c>
      <c r="AT399" s="24" t="s">
        <v>241</v>
      </c>
      <c r="AU399" s="24" t="s">
        <v>92</v>
      </c>
      <c r="AY399" s="24" t="s">
        <v>147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24" t="s">
        <v>90</v>
      </c>
      <c r="BK399" s="233">
        <f>ROUND(I399*H399,2)</f>
        <v>0</v>
      </c>
      <c r="BL399" s="24" t="s">
        <v>154</v>
      </c>
      <c r="BM399" s="24" t="s">
        <v>640</v>
      </c>
    </row>
    <row r="400" s="11" customFormat="1">
      <c r="B400" s="234"/>
      <c r="C400" s="235"/>
      <c r="D400" s="236" t="s">
        <v>156</v>
      </c>
      <c r="E400" s="237" t="s">
        <v>80</v>
      </c>
      <c r="F400" s="238" t="s">
        <v>480</v>
      </c>
      <c r="G400" s="235"/>
      <c r="H400" s="239">
        <v>1</v>
      </c>
      <c r="I400" s="240"/>
      <c r="J400" s="235"/>
      <c r="K400" s="235"/>
      <c r="L400" s="241"/>
      <c r="M400" s="242"/>
      <c r="N400" s="243"/>
      <c r="O400" s="243"/>
      <c r="P400" s="243"/>
      <c r="Q400" s="243"/>
      <c r="R400" s="243"/>
      <c r="S400" s="243"/>
      <c r="T400" s="244"/>
      <c r="AT400" s="245" t="s">
        <v>156</v>
      </c>
      <c r="AU400" s="245" t="s">
        <v>92</v>
      </c>
      <c r="AV400" s="11" t="s">
        <v>92</v>
      </c>
      <c r="AW400" s="11" t="s">
        <v>44</v>
      </c>
      <c r="AX400" s="11" t="s">
        <v>90</v>
      </c>
      <c r="AY400" s="245" t="s">
        <v>147</v>
      </c>
    </row>
    <row r="401" s="1" customFormat="1" ht="16.5" customHeight="1">
      <c r="B401" s="47"/>
      <c r="C401" s="280" t="s">
        <v>641</v>
      </c>
      <c r="D401" s="280" t="s">
        <v>241</v>
      </c>
      <c r="E401" s="281" t="s">
        <v>642</v>
      </c>
      <c r="F401" s="282" t="s">
        <v>643</v>
      </c>
      <c r="G401" s="283" t="s">
        <v>344</v>
      </c>
      <c r="H401" s="284">
        <v>6</v>
      </c>
      <c r="I401" s="285"/>
      <c r="J401" s="286">
        <f>ROUND(I401*H401,2)</f>
        <v>0</v>
      </c>
      <c r="K401" s="282" t="s">
        <v>153</v>
      </c>
      <c r="L401" s="287"/>
      <c r="M401" s="288" t="s">
        <v>80</v>
      </c>
      <c r="N401" s="289" t="s">
        <v>52</v>
      </c>
      <c r="O401" s="48"/>
      <c r="P401" s="231">
        <f>O401*H401</f>
        <v>0</v>
      </c>
      <c r="Q401" s="231">
        <v>0.035000000000000003</v>
      </c>
      <c r="R401" s="231">
        <f>Q401*H401</f>
        <v>0.21000000000000002</v>
      </c>
      <c r="S401" s="231">
        <v>0</v>
      </c>
      <c r="T401" s="232">
        <f>S401*H401</f>
        <v>0</v>
      </c>
      <c r="AR401" s="24" t="s">
        <v>191</v>
      </c>
      <c r="AT401" s="24" t="s">
        <v>241</v>
      </c>
      <c r="AU401" s="24" t="s">
        <v>92</v>
      </c>
      <c r="AY401" s="24" t="s">
        <v>147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24" t="s">
        <v>90</v>
      </c>
      <c r="BK401" s="233">
        <f>ROUND(I401*H401,2)</f>
        <v>0</v>
      </c>
      <c r="BL401" s="24" t="s">
        <v>154</v>
      </c>
      <c r="BM401" s="24" t="s">
        <v>644</v>
      </c>
    </row>
    <row r="402" s="11" customFormat="1">
      <c r="B402" s="234"/>
      <c r="C402" s="235"/>
      <c r="D402" s="236" t="s">
        <v>156</v>
      </c>
      <c r="E402" s="237" t="s">
        <v>80</v>
      </c>
      <c r="F402" s="238" t="s">
        <v>577</v>
      </c>
      <c r="G402" s="235"/>
      <c r="H402" s="239">
        <v>3</v>
      </c>
      <c r="I402" s="240"/>
      <c r="J402" s="235"/>
      <c r="K402" s="235"/>
      <c r="L402" s="241"/>
      <c r="M402" s="242"/>
      <c r="N402" s="243"/>
      <c r="O402" s="243"/>
      <c r="P402" s="243"/>
      <c r="Q402" s="243"/>
      <c r="R402" s="243"/>
      <c r="S402" s="243"/>
      <c r="T402" s="244"/>
      <c r="AT402" s="245" t="s">
        <v>156</v>
      </c>
      <c r="AU402" s="245" t="s">
        <v>92</v>
      </c>
      <c r="AV402" s="11" t="s">
        <v>92</v>
      </c>
      <c r="AW402" s="11" t="s">
        <v>44</v>
      </c>
      <c r="AX402" s="11" t="s">
        <v>82</v>
      </c>
      <c r="AY402" s="245" t="s">
        <v>147</v>
      </c>
    </row>
    <row r="403" s="11" customFormat="1">
      <c r="B403" s="234"/>
      <c r="C403" s="235"/>
      <c r="D403" s="236" t="s">
        <v>156</v>
      </c>
      <c r="E403" s="237" t="s">
        <v>80</v>
      </c>
      <c r="F403" s="238" t="s">
        <v>464</v>
      </c>
      <c r="G403" s="235"/>
      <c r="H403" s="239">
        <v>2</v>
      </c>
      <c r="I403" s="240"/>
      <c r="J403" s="235"/>
      <c r="K403" s="235"/>
      <c r="L403" s="241"/>
      <c r="M403" s="242"/>
      <c r="N403" s="243"/>
      <c r="O403" s="243"/>
      <c r="P403" s="243"/>
      <c r="Q403" s="243"/>
      <c r="R403" s="243"/>
      <c r="S403" s="243"/>
      <c r="T403" s="244"/>
      <c r="AT403" s="245" t="s">
        <v>156</v>
      </c>
      <c r="AU403" s="245" t="s">
        <v>92</v>
      </c>
      <c r="AV403" s="11" t="s">
        <v>92</v>
      </c>
      <c r="AW403" s="11" t="s">
        <v>44</v>
      </c>
      <c r="AX403" s="11" t="s">
        <v>82</v>
      </c>
      <c r="AY403" s="245" t="s">
        <v>147</v>
      </c>
    </row>
    <row r="404" s="11" customFormat="1">
      <c r="B404" s="234"/>
      <c r="C404" s="235"/>
      <c r="D404" s="236" t="s">
        <v>156</v>
      </c>
      <c r="E404" s="237" t="s">
        <v>80</v>
      </c>
      <c r="F404" s="238" t="s">
        <v>482</v>
      </c>
      <c r="G404" s="235"/>
      <c r="H404" s="239">
        <v>1</v>
      </c>
      <c r="I404" s="240"/>
      <c r="J404" s="235"/>
      <c r="K404" s="235"/>
      <c r="L404" s="241"/>
      <c r="M404" s="242"/>
      <c r="N404" s="243"/>
      <c r="O404" s="243"/>
      <c r="P404" s="243"/>
      <c r="Q404" s="243"/>
      <c r="R404" s="243"/>
      <c r="S404" s="243"/>
      <c r="T404" s="244"/>
      <c r="AT404" s="245" t="s">
        <v>156</v>
      </c>
      <c r="AU404" s="245" t="s">
        <v>92</v>
      </c>
      <c r="AV404" s="11" t="s">
        <v>92</v>
      </c>
      <c r="AW404" s="11" t="s">
        <v>44</v>
      </c>
      <c r="AX404" s="11" t="s">
        <v>82</v>
      </c>
      <c r="AY404" s="245" t="s">
        <v>147</v>
      </c>
    </row>
    <row r="405" s="12" customFormat="1">
      <c r="B405" s="246"/>
      <c r="C405" s="247"/>
      <c r="D405" s="236" t="s">
        <v>156</v>
      </c>
      <c r="E405" s="248" t="s">
        <v>80</v>
      </c>
      <c r="F405" s="249" t="s">
        <v>158</v>
      </c>
      <c r="G405" s="247"/>
      <c r="H405" s="250">
        <v>6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AT405" s="256" t="s">
        <v>156</v>
      </c>
      <c r="AU405" s="256" t="s">
        <v>92</v>
      </c>
      <c r="AV405" s="12" t="s">
        <v>154</v>
      </c>
      <c r="AW405" s="12" t="s">
        <v>44</v>
      </c>
      <c r="AX405" s="12" t="s">
        <v>90</v>
      </c>
      <c r="AY405" s="256" t="s">
        <v>147</v>
      </c>
    </row>
    <row r="406" s="1" customFormat="1" ht="16.5" customHeight="1">
      <c r="B406" s="47"/>
      <c r="C406" s="280" t="s">
        <v>645</v>
      </c>
      <c r="D406" s="280" t="s">
        <v>241</v>
      </c>
      <c r="E406" s="281" t="s">
        <v>646</v>
      </c>
      <c r="F406" s="282" t="s">
        <v>647</v>
      </c>
      <c r="G406" s="283" t="s">
        <v>344</v>
      </c>
      <c r="H406" s="284">
        <v>1</v>
      </c>
      <c r="I406" s="285"/>
      <c r="J406" s="286">
        <f>ROUND(I406*H406,2)</f>
        <v>0</v>
      </c>
      <c r="K406" s="282" t="s">
        <v>80</v>
      </c>
      <c r="L406" s="287"/>
      <c r="M406" s="288" t="s">
        <v>80</v>
      </c>
      <c r="N406" s="289" t="s">
        <v>52</v>
      </c>
      <c r="O406" s="48"/>
      <c r="P406" s="231">
        <f>O406*H406</f>
        <v>0</v>
      </c>
      <c r="Q406" s="231">
        <v>0.031</v>
      </c>
      <c r="R406" s="231">
        <f>Q406*H406</f>
        <v>0.031</v>
      </c>
      <c r="S406" s="231">
        <v>0</v>
      </c>
      <c r="T406" s="232">
        <f>S406*H406</f>
        <v>0</v>
      </c>
      <c r="AR406" s="24" t="s">
        <v>191</v>
      </c>
      <c r="AT406" s="24" t="s">
        <v>241</v>
      </c>
      <c r="AU406" s="24" t="s">
        <v>92</v>
      </c>
      <c r="AY406" s="24" t="s">
        <v>147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24" t="s">
        <v>90</v>
      </c>
      <c r="BK406" s="233">
        <f>ROUND(I406*H406,2)</f>
        <v>0</v>
      </c>
      <c r="BL406" s="24" t="s">
        <v>154</v>
      </c>
      <c r="BM406" s="24" t="s">
        <v>648</v>
      </c>
    </row>
    <row r="407" s="11" customFormat="1">
      <c r="B407" s="234"/>
      <c r="C407" s="235"/>
      <c r="D407" s="236" t="s">
        <v>156</v>
      </c>
      <c r="E407" s="237" t="s">
        <v>80</v>
      </c>
      <c r="F407" s="238" t="s">
        <v>470</v>
      </c>
      <c r="G407" s="235"/>
      <c r="H407" s="239">
        <v>1</v>
      </c>
      <c r="I407" s="240"/>
      <c r="J407" s="235"/>
      <c r="K407" s="235"/>
      <c r="L407" s="241"/>
      <c r="M407" s="242"/>
      <c r="N407" s="243"/>
      <c r="O407" s="243"/>
      <c r="P407" s="243"/>
      <c r="Q407" s="243"/>
      <c r="R407" s="243"/>
      <c r="S407" s="243"/>
      <c r="T407" s="244"/>
      <c r="AT407" s="245" t="s">
        <v>156</v>
      </c>
      <c r="AU407" s="245" t="s">
        <v>92</v>
      </c>
      <c r="AV407" s="11" t="s">
        <v>92</v>
      </c>
      <c r="AW407" s="11" t="s">
        <v>44</v>
      </c>
      <c r="AX407" s="11" t="s">
        <v>90</v>
      </c>
      <c r="AY407" s="245" t="s">
        <v>147</v>
      </c>
    </row>
    <row r="408" s="1" customFormat="1" ht="25.5" customHeight="1">
      <c r="B408" s="47"/>
      <c r="C408" s="280" t="s">
        <v>649</v>
      </c>
      <c r="D408" s="280" t="s">
        <v>241</v>
      </c>
      <c r="E408" s="281" t="s">
        <v>650</v>
      </c>
      <c r="F408" s="282" t="s">
        <v>651</v>
      </c>
      <c r="G408" s="283" t="s">
        <v>344</v>
      </c>
      <c r="H408" s="284">
        <v>8</v>
      </c>
      <c r="I408" s="285"/>
      <c r="J408" s="286">
        <f>ROUND(I408*H408,2)</f>
        <v>0</v>
      </c>
      <c r="K408" s="282" t="s">
        <v>153</v>
      </c>
      <c r="L408" s="287"/>
      <c r="M408" s="288" t="s">
        <v>80</v>
      </c>
      <c r="N408" s="289" t="s">
        <v>52</v>
      </c>
      <c r="O408" s="48"/>
      <c r="P408" s="231">
        <f>O408*H408</f>
        <v>0</v>
      </c>
      <c r="Q408" s="231">
        <v>0.029999999999999999</v>
      </c>
      <c r="R408" s="231">
        <f>Q408*H408</f>
        <v>0.23999999999999999</v>
      </c>
      <c r="S408" s="231">
        <v>0</v>
      </c>
      <c r="T408" s="232">
        <f>S408*H408</f>
        <v>0</v>
      </c>
      <c r="AR408" s="24" t="s">
        <v>191</v>
      </c>
      <c r="AT408" s="24" t="s">
        <v>241</v>
      </c>
      <c r="AU408" s="24" t="s">
        <v>92</v>
      </c>
      <c r="AY408" s="24" t="s">
        <v>147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24" t="s">
        <v>90</v>
      </c>
      <c r="BK408" s="233">
        <f>ROUND(I408*H408,2)</f>
        <v>0</v>
      </c>
      <c r="BL408" s="24" t="s">
        <v>154</v>
      </c>
      <c r="BM408" s="24" t="s">
        <v>652</v>
      </c>
    </row>
    <row r="409" s="11" customFormat="1">
      <c r="B409" s="234"/>
      <c r="C409" s="235"/>
      <c r="D409" s="236" t="s">
        <v>156</v>
      </c>
      <c r="E409" s="237" t="s">
        <v>80</v>
      </c>
      <c r="F409" s="238" t="s">
        <v>480</v>
      </c>
      <c r="G409" s="235"/>
      <c r="H409" s="239">
        <v>1</v>
      </c>
      <c r="I409" s="240"/>
      <c r="J409" s="235"/>
      <c r="K409" s="235"/>
      <c r="L409" s="241"/>
      <c r="M409" s="242"/>
      <c r="N409" s="243"/>
      <c r="O409" s="243"/>
      <c r="P409" s="243"/>
      <c r="Q409" s="243"/>
      <c r="R409" s="243"/>
      <c r="S409" s="243"/>
      <c r="T409" s="244"/>
      <c r="AT409" s="245" t="s">
        <v>156</v>
      </c>
      <c r="AU409" s="245" t="s">
        <v>92</v>
      </c>
      <c r="AV409" s="11" t="s">
        <v>92</v>
      </c>
      <c r="AW409" s="11" t="s">
        <v>44</v>
      </c>
      <c r="AX409" s="11" t="s">
        <v>82</v>
      </c>
      <c r="AY409" s="245" t="s">
        <v>147</v>
      </c>
    </row>
    <row r="410" s="11" customFormat="1">
      <c r="B410" s="234"/>
      <c r="C410" s="235"/>
      <c r="D410" s="236" t="s">
        <v>156</v>
      </c>
      <c r="E410" s="237" t="s">
        <v>80</v>
      </c>
      <c r="F410" s="238" t="s">
        <v>481</v>
      </c>
      <c r="G410" s="235"/>
      <c r="H410" s="239">
        <v>4</v>
      </c>
      <c r="I410" s="240"/>
      <c r="J410" s="235"/>
      <c r="K410" s="235"/>
      <c r="L410" s="241"/>
      <c r="M410" s="242"/>
      <c r="N410" s="243"/>
      <c r="O410" s="243"/>
      <c r="P410" s="243"/>
      <c r="Q410" s="243"/>
      <c r="R410" s="243"/>
      <c r="S410" s="243"/>
      <c r="T410" s="244"/>
      <c r="AT410" s="245" t="s">
        <v>156</v>
      </c>
      <c r="AU410" s="245" t="s">
        <v>92</v>
      </c>
      <c r="AV410" s="11" t="s">
        <v>92</v>
      </c>
      <c r="AW410" s="11" t="s">
        <v>44</v>
      </c>
      <c r="AX410" s="11" t="s">
        <v>82</v>
      </c>
      <c r="AY410" s="245" t="s">
        <v>147</v>
      </c>
    </row>
    <row r="411" s="11" customFormat="1">
      <c r="B411" s="234"/>
      <c r="C411" s="235"/>
      <c r="D411" s="236" t="s">
        <v>156</v>
      </c>
      <c r="E411" s="237" t="s">
        <v>80</v>
      </c>
      <c r="F411" s="238" t="s">
        <v>464</v>
      </c>
      <c r="G411" s="235"/>
      <c r="H411" s="239">
        <v>2</v>
      </c>
      <c r="I411" s="240"/>
      <c r="J411" s="235"/>
      <c r="K411" s="235"/>
      <c r="L411" s="241"/>
      <c r="M411" s="242"/>
      <c r="N411" s="243"/>
      <c r="O411" s="243"/>
      <c r="P411" s="243"/>
      <c r="Q411" s="243"/>
      <c r="R411" s="243"/>
      <c r="S411" s="243"/>
      <c r="T411" s="244"/>
      <c r="AT411" s="245" t="s">
        <v>156</v>
      </c>
      <c r="AU411" s="245" t="s">
        <v>92</v>
      </c>
      <c r="AV411" s="11" t="s">
        <v>92</v>
      </c>
      <c r="AW411" s="11" t="s">
        <v>44</v>
      </c>
      <c r="AX411" s="11" t="s">
        <v>82</v>
      </c>
      <c r="AY411" s="245" t="s">
        <v>147</v>
      </c>
    </row>
    <row r="412" s="11" customFormat="1">
      <c r="B412" s="234"/>
      <c r="C412" s="235"/>
      <c r="D412" s="236" t="s">
        <v>156</v>
      </c>
      <c r="E412" s="237" t="s">
        <v>80</v>
      </c>
      <c r="F412" s="238" t="s">
        <v>482</v>
      </c>
      <c r="G412" s="235"/>
      <c r="H412" s="239">
        <v>1</v>
      </c>
      <c r="I412" s="240"/>
      <c r="J412" s="235"/>
      <c r="K412" s="235"/>
      <c r="L412" s="241"/>
      <c r="M412" s="242"/>
      <c r="N412" s="243"/>
      <c r="O412" s="243"/>
      <c r="P412" s="243"/>
      <c r="Q412" s="243"/>
      <c r="R412" s="243"/>
      <c r="S412" s="243"/>
      <c r="T412" s="244"/>
      <c r="AT412" s="245" t="s">
        <v>156</v>
      </c>
      <c r="AU412" s="245" t="s">
        <v>92</v>
      </c>
      <c r="AV412" s="11" t="s">
        <v>92</v>
      </c>
      <c r="AW412" s="11" t="s">
        <v>44</v>
      </c>
      <c r="AX412" s="11" t="s">
        <v>82</v>
      </c>
      <c r="AY412" s="245" t="s">
        <v>147</v>
      </c>
    </row>
    <row r="413" s="12" customFormat="1">
      <c r="B413" s="246"/>
      <c r="C413" s="247"/>
      <c r="D413" s="236" t="s">
        <v>156</v>
      </c>
      <c r="E413" s="248" t="s">
        <v>80</v>
      </c>
      <c r="F413" s="249" t="s">
        <v>158</v>
      </c>
      <c r="G413" s="247"/>
      <c r="H413" s="250">
        <v>8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AT413" s="256" t="s">
        <v>156</v>
      </c>
      <c r="AU413" s="256" t="s">
        <v>92</v>
      </c>
      <c r="AV413" s="12" t="s">
        <v>154</v>
      </c>
      <c r="AW413" s="12" t="s">
        <v>44</v>
      </c>
      <c r="AX413" s="12" t="s">
        <v>90</v>
      </c>
      <c r="AY413" s="256" t="s">
        <v>147</v>
      </c>
    </row>
    <row r="414" s="1" customFormat="1" ht="25.5" customHeight="1">
      <c r="B414" s="47"/>
      <c r="C414" s="280" t="s">
        <v>653</v>
      </c>
      <c r="D414" s="280" t="s">
        <v>241</v>
      </c>
      <c r="E414" s="281" t="s">
        <v>654</v>
      </c>
      <c r="F414" s="282" t="s">
        <v>655</v>
      </c>
      <c r="G414" s="283" t="s">
        <v>344</v>
      </c>
      <c r="H414" s="284">
        <v>1</v>
      </c>
      <c r="I414" s="285"/>
      <c r="J414" s="286">
        <f>ROUND(I414*H414,2)</f>
        <v>0</v>
      </c>
      <c r="K414" s="282" t="s">
        <v>80</v>
      </c>
      <c r="L414" s="287"/>
      <c r="M414" s="288" t="s">
        <v>80</v>
      </c>
      <c r="N414" s="289" t="s">
        <v>52</v>
      </c>
      <c r="O414" s="48"/>
      <c r="P414" s="231">
        <f>O414*H414</f>
        <v>0</v>
      </c>
      <c r="Q414" s="231">
        <v>0.028500000000000001</v>
      </c>
      <c r="R414" s="231">
        <f>Q414*H414</f>
        <v>0.028500000000000001</v>
      </c>
      <c r="S414" s="231">
        <v>0</v>
      </c>
      <c r="T414" s="232">
        <f>S414*H414</f>
        <v>0</v>
      </c>
      <c r="AR414" s="24" t="s">
        <v>191</v>
      </c>
      <c r="AT414" s="24" t="s">
        <v>241</v>
      </c>
      <c r="AU414" s="24" t="s">
        <v>92</v>
      </c>
      <c r="AY414" s="24" t="s">
        <v>147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24" t="s">
        <v>90</v>
      </c>
      <c r="BK414" s="233">
        <f>ROUND(I414*H414,2)</f>
        <v>0</v>
      </c>
      <c r="BL414" s="24" t="s">
        <v>154</v>
      </c>
      <c r="BM414" s="24" t="s">
        <v>656</v>
      </c>
    </row>
    <row r="415" s="11" customFormat="1">
      <c r="B415" s="234"/>
      <c r="C415" s="235"/>
      <c r="D415" s="236" t="s">
        <v>156</v>
      </c>
      <c r="E415" s="237" t="s">
        <v>80</v>
      </c>
      <c r="F415" s="238" t="s">
        <v>470</v>
      </c>
      <c r="G415" s="235"/>
      <c r="H415" s="239">
        <v>1</v>
      </c>
      <c r="I415" s="240"/>
      <c r="J415" s="235"/>
      <c r="K415" s="235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156</v>
      </c>
      <c r="AU415" s="245" t="s">
        <v>92</v>
      </c>
      <c r="AV415" s="11" t="s">
        <v>92</v>
      </c>
      <c r="AW415" s="11" t="s">
        <v>44</v>
      </c>
      <c r="AX415" s="11" t="s">
        <v>90</v>
      </c>
      <c r="AY415" s="245" t="s">
        <v>147</v>
      </c>
    </row>
    <row r="416" s="1" customFormat="1" ht="25.5" customHeight="1">
      <c r="B416" s="47"/>
      <c r="C416" s="222" t="s">
        <v>657</v>
      </c>
      <c r="D416" s="222" t="s">
        <v>149</v>
      </c>
      <c r="E416" s="223" t="s">
        <v>658</v>
      </c>
      <c r="F416" s="224" t="s">
        <v>659</v>
      </c>
      <c r="G416" s="225" t="s">
        <v>344</v>
      </c>
      <c r="H416" s="226">
        <v>1</v>
      </c>
      <c r="I416" s="227"/>
      <c r="J416" s="228">
        <f>ROUND(I416*H416,2)</f>
        <v>0</v>
      </c>
      <c r="K416" s="224" t="s">
        <v>153</v>
      </c>
      <c r="L416" s="73"/>
      <c r="M416" s="229" t="s">
        <v>80</v>
      </c>
      <c r="N416" s="230" t="s">
        <v>52</v>
      </c>
      <c r="O416" s="48"/>
      <c r="P416" s="231">
        <f>O416*H416</f>
        <v>0</v>
      </c>
      <c r="Q416" s="231">
        <v>0</v>
      </c>
      <c r="R416" s="231">
        <f>Q416*H416</f>
        <v>0</v>
      </c>
      <c r="S416" s="231">
        <v>0</v>
      </c>
      <c r="T416" s="232">
        <f>S416*H416</f>
        <v>0</v>
      </c>
      <c r="AR416" s="24" t="s">
        <v>154</v>
      </c>
      <c r="AT416" s="24" t="s">
        <v>149</v>
      </c>
      <c r="AU416" s="24" t="s">
        <v>92</v>
      </c>
      <c r="AY416" s="24" t="s">
        <v>147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24" t="s">
        <v>90</v>
      </c>
      <c r="BK416" s="233">
        <f>ROUND(I416*H416,2)</f>
        <v>0</v>
      </c>
      <c r="BL416" s="24" t="s">
        <v>154</v>
      </c>
      <c r="BM416" s="24" t="s">
        <v>660</v>
      </c>
    </row>
    <row r="417" s="11" customFormat="1">
      <c r="B417" s="234"/>
      <c r="C417" s="235"/>
      <c r="D417" s="236" t="s">
        <v>156</v>
      </c>
      <c r="E417" s="237" t="s">
        <v>80</v>
      </c>
      <c r="F417" s="238" t="s">
        <v>661</v>
      </c>
      <c r="G417" s="235"/>
      <c r="H417" s="239">
        <v>1</v>
      </c>
      <c r="I417" s="240"/>
      <c r="J417" s="235"/>
      <c r="K417" s="235"/>
      <c r="L417" s="241"/>
      <c r="M417" s="242"/>
      <c r="N417" s="243"/>
      <c r="O417" s="243"/>
      <c r="P417" s="243"/>
      <c r="Q417" s="243"/>
      <c r="R417" s="243"/>
      <c r="S417" s="243"/>
      <c r="T417" s="244"/>
      <c r="AT417" s="245" t="s">
        <v>156</v>
      </c>
      <c r="AU417" s="245" t="s">
        <v>92</v>
      </c>
      <c r="AV417" s="11" t="s">
        <v>92</v>
      </c>
      <c r="AW417" s="11" t="s">
        <v>44</v>
      </c>
      <c r="AX417" s="11" t="s">
        <v>82</v>
      </c>
      <c r="AY417" s="245" t="s">
        <v>147</v>
      </c>
    </row>
    <row r="418" s="12" customFormat="1">
      <c r="B418" s="246"/>
      <c r="C418" s="247"/>
      <c r="D418" s="236" t="s">
        <v>156</v>
      </c>
      <c r="E418" s="248" t="s">
        <v>80</v>
      </c>
      <c r="F418" s="249" t="s">
        <v>158</v>
      </c>
      <c r="G418" s="247"/>
      <c r="H418" s="250">
        <v>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AT418" s="256" t="s">
        <v>156</v>
      </c>
      <c r="AU418" s="256" t="s">
        <v>92</v>
      </c>
      <c r="AV418" s="12" t="s">
        <v>154</v>
      </c>
      <c r="AW418" s="12" t="s">
        <v>44</v>
      </c>
      <c r="AX418" s="12" t="s">
        <v>90</v>
      </c>
      <c r="AY418" s="256" t="s">
        <v>147</v>
      </c>
    </row>
    <row r="419" s="1" customFormat="1" ht="25.5" customHeight="1">
      <c r="B419" s="47"/>
      <c r="C419" s="280" t="s">
        <v>662</v>
      </c>
      <c r="D419" s="280" t="s">
        <v>241</v>
      </c>
      <c r="E419" s="281" t="s">
        <v>663</v>
      </c>
      <c r="F419" s="282" t="s">
        <v>664</v>
      </c>
      <c r="G419" s="283" t="s">
        <v>344</v>
      </c>
      <c r="H419" s="284">
        <v>1</v>
      </c>
      <c r="I419" s="285"/>
      <c r="J419" s="286">
        <f>ROUND(I419*H419,2)</f>
        <v>0</v>
      </c>
      <c r="K419" s="282" t="s">
        <v>153</v>
      </c>
      <c r="L419" s="287"/>
      <c r="M419" s="288" t="s">
        <v>80</v>
      </c>
      <c r="N419" s="289" t="s">
        <v>52</v>
      </c>
      <c r="O419" s="48"/>
      <c r="P419" s="231">
        <f>O419*H419</f>
        <v>0</v>
      </c>
      <c r="Q419" s="231">
        <v>0.024400000000000002</v>
      </c>
      <c r="R419" s="231">
        <f>Q419*H419</f>
        <v>0.024400000000000002</v>
      </c>
      <c r="S419" s="231">
        <v>0</v>
      </c>
      <c r="T419" s="232">
        <f>S419*H419</f>
        <v>0</v>
      </c>
      <c r="AR419" s="24" t="s">
        <v>191</v>
      </c>
      <c r="AT419" s="24" t="s">
        <v>241</v>
      </c>
      <c r="AU419" s="24" t="s">
        <v>92</v>
      </c>
      <c r="AY419" s="24" t="s">
        <v>147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24" t="s">
        <v>90</v>
      </c>
      <c r="BK419" s="233">
        <f>ROUND(I419*H419,2)</f>
        <v>0</v>
      </c>
      <c r="BL419" s="24" t="s">
        <v>154</v>
      </c>
      <c r="BM419" s="24" t="s">
        <v>665</v>
      </c>
    </row>
    <row r="420" s="11" customFormat="1">
      <c r="B420" s="234"/>
      <c r="C420" s="235"/>
      <c r="D420" s="236" t="s">
        <v>156</v>
      </c>
      <c r="E420" s="237" t="s">
        <v>80</v>
      </c>
      <c r="F420" s="238" t="s">
        <v>480</v>
      </c>
      <c r="G420" s="235"/>
      <c r="H420" s="239">
        <v>1</v>
      </c>
      <c r="I420" s="240"/>
      <c r="J420" s="235"/>
      <c r="K420" s="235"/>
      <c r="L420" s="241"/>
      <c r="M420" s="242"/>
      <c r="N420" s="243"/>
      <c r="O420" s="243"/>
      <c r="P420" s="243"/>
      <c r="Q420" s="243"/>
      <c r="R420" s="243"/>
      <c r="S420" s="243"/>
      <c r="T420" s="244"/>
      <c r="AT420" s="245" t="s">
        <v>156</v>
      </c>
      <c r="AU420" s="245" t="s">
        <v>92</v>
      </c>
      <c r="AV420" s="11" t="s">
        <v>92</v>
      </c>
      <c r="AW420" s="11" t="s">
        <v>44</v>
      </c>
      <c r="AX420" s="11" t="s">
        <v>90</v>
      </c>
      <c r="AY420" s="245" t="s">
        <v>147</v>
      </c>
    </row>
    <row r="421" s="1" customFormat="1" ht="16.5" customHeight="1">
      <c r="B421" s="47"/>
      <c r="C421" s="222" t="s">
        <v>666</v>
      </c>
      <c r="D421" s="222" t="s">
        <v>149</v>
      </c>
      <c r="E421" s="223" t="s">
        <v>667</v>
      </c>
      <c r="F421" s="224" t="s">
        <v>668</v>
      </c>
      <c r="G421" s="225" t="s">
        <v>344</v>
      </c>
      <c r="H421" s="226">
        <v>1</v>
      </c>
      <c r="I421" s="227"/>
      <c r="J421" s="228">
        <f>ROUND(I421*H421,2)</f>
        <v>0</v>
      </c>
      <c r="K421" s="224" t="s">
        <v>153</v>
      </c>
      <c r="L421" s="73"/>
      <c r="M421" s="229" t="s">
        <v>80</v>
      </c>
      <c r="N421" s="230" t="s">
        <v>52</v>
      </c>
      <c r="O421" s="48"/>
      <c r="P421" s="231">
        <f>O421*H421</f>
        <v>0</v>
      </c>
      <c r="Q421" s="231">
        <v>0.0030100000000000001</v>
      </c>
      <c r="R421" s="231">
        <f>Q421*H421</f>
        <v>0.0030100000000000001</v>
      </c>
      <c r="S421" s="231">
        <v>0</v>
      </c>
      <c r="T421" s="232">
        <f>S421*H421</f>
        <v>0</v>
      </c>
      <c r="AR421" s="24" t="s">
        <v>154</v>
      </c>
      <c r="AT421" s="24" t="s">
        <v>149</v>
      </c>
      <c r="AU421" s="24" t="s">
        <v>92</v>
      </c>
      <c r="AY421" s="24" t="s">
        <v>147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24" t="s">
        <v>90</v>
      </c>
      <c r="BK421" s="233">
        <f>ROUND(I421*H421,2)</f>
        <v>0</v>
      </c>
      <c r="BL421" s="24" t="s">
        <v>154</v>
      </c>
      <c r="BM421" s="24" t="s">
        <v>669</v>
      </c>
    </row>
    <row r="422" s="11" customFormat="1">
      <c r="B422" s="234"/>
      <c r="C422" s="235"/>
      <c r="D422" s="236" t="s">
        <v>156</v>
      </c>
      <c r="E422" s="237" t="s">
        <v>80</v>
      </c>
      <c r="F422" s="238" t="s">
        <v>661</v>
      </c>
      <c r="G422" s="235"/>
      <c r="H422" s="239">
        <v>1</v>
      </c>
      <c r="I422" s="240"/>
      <c r="J422" s="235"/>
      <c r="K422" s="235"/>
      <c r="L422" s="241"/>
      <c r="M422" s="242"/>
      <c r="N422" s="243"/>
      <c r="O422" s="243"/>
      <c r="P422" s="243"/>
      <c r="Q422" s="243"/>
      <c r="R422" s="243"/>
      <c r="S422" s="243"/>
      <c r="T422" s="244"/>
      <c r="AT422" s="245" t="s">
        <v>156</v>
      </c>
      <c r="AU422" s="245" t="s">
        <v>92</v>
      </c>
      <c r="AV422" s="11" t="s">
        <v>92</v>
      </c>
      <c r="AW422" s="11" t="s">
        <v>44</v>
      </c>
      <c r="AX422" s="11" t="s">
        <v>90</v>
      </c>
      <c r="AY422" s="245" t="s">
        <v>147</v>
      </c>
    </row>
    <row r="423" s="1" customFormat="1" ht="25.5" customHeight="1">
      <c r="B423" s="47"/>
      <c r="C423" s="280" t="s">
        <v>670</v>
      </c>
      <c r="D423" s="280" t="s">
        <v>241</v>
      </c>
      <c r="E423" s="281" t="s">
        <v>671</v>
      </c>
      <c r="F423" s="282" t="s">
        <v>672</v>
      </c>
      <c r="G423" s="283" t="s">
        <v>344</v>
      </c>
      <c r="H423" s="284">
        <v>1</v>
      </c>
      <c r="I423" s="285"/>
      <c r="J423" s="286">
        <f>ROUND(I423*H423,2)</f>
        <v>0</v>
      </c>
      <c r="K423" s="282" t="s">
        <v>153</v>
      </c>
      <c r="L423" s="287"/>
      <c r="M423" s="288" t="s">
        <v>80</v>
      </c>
      <c r="N423" s="289" t="s">
        <v>52</v>
      </c>
      <c r="O423" s="48"/>
      <c r="P423" s="231">
        <f>O423*H423</f>
        <v>0</v>
      </c>
      <c r="Q423" s="231">
        <v>0.018599999999999998</v>
      </c>
      <c r="R423" s="231">
        <f>Q423*H423</f>
        <v>0.018599999999999998</v>
      </c>
      <c r="S423" s="231">
        <v>0</v>
      </c>
      <c r="T423" s="232">
        <f>S423*H423</f>
        <v>0</v>
      </c>
      <c r="AR423" s="24" t="s">
        <v>191</v>
      </c>
      <c r="AT423" s="24" t="s">
        <v>241</v>
      </c>
      <c r="AU423" s="24" t="s">
        <v>92</v>
      </c>
      <c r="AY423" s="24" t="s">
        <v>147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24" t="s">
        <v>90</v>
      </c>
      <c r="BK423" s="233">
        <f>ROUND(I423*H423,2)</f>
        <v>0</v>
      </c>
      <c r="BL423" s="24" t="s">
        <v>154</v>
      </c>
      <c r="BM423" s="24" t="s">
        <v>673</v>
      </c>
    </row>
    <row r="424" s="11" customFormat="1">
      <c r="B424" s="234"/>
      <c r="C424" s="235"/>
      <c r="D424" s="236" t="s">
        <v>156</v>
      </c>
      <c r="E424" s="237" t="s">
        <v>80</v>
      </c>
      <c r="F424" s="238" t="s">
        <v>480</v>
      </c>
      <c r="G424" s="235"/>
      <c r="H424" s="239">
        <v>1</v>
      </c>
      <c r="I424" s="240"/>
      <c r="J424" s="235"/>
      <c r="K424" s="235"/>
      <c r="L424" s="241"/>
      <c r="M424" s="242"/>
      <c r="N424" s="243"/>
      <c r="O424" s="243"/>
      <c r="P424" s="243"/>
      <c r="Q424" s="243"/>
      <c r="R424" s="243"/>
      <c r="S424" s="243"/>
      <c r="T424" s="244"/>
      <c r="AT424" s="245" t="s">
        <v>156</v>
      </c>
      <c r="AU424" s="245" t="s">
        <v>92</v>
      </c>
      <c r="AV424" s="11" t="s">
        <v>92</v>
      </c>
      <c r="AW424" s="11" t="s">
        <v>44</v>
      </c>
      <c r="AX424" s="11" t="s">
        <v>90</v>
      </c>
      <c r="AY424" s="245" t="s">
        <v>147</v>
      </c>
    </row>
    <row r="425" s="1" customFormat="1" ht="25.5" customHeight="1">
      <c r="B425" s="47"/>
      <c r="C425" s="222" t="s">
        <v>674</v>
      </c>
      <c r="D425" s="222" t="s">
        <v>149</v>
      </c>
      <c r="E425" s="223" t="s">
        <v>675</v>
      </c>
      <c r="F425" s="224" t="s">
        <v>676</v>
      </c>
      <c r="G425" s="225" t="s">
        <v>344</v>
      </c>
      <c r="H425" s="226">
        <v>9</v>
      </c>
      <c r="I425" s="227"/>
      <c r="J425" s="228">
        <f>ROUND(I425*H425,2)</f>
        <v>0</v>
      </c>
      <c r="K425" s="224" t="s">
        <v>153</v>
      </c>
      <c r="L425" s="73"/>
      <c r="M425" s="229" t="s">
        <v>80</v>
      </c>
      <c r="N425" s="230" t="s">
        <v>52</v>
      </c>
      <c r="O425" s="48"/>
      <c r="P425" s="231">
        <f>O425*H425</f>
        <v>0</v>
      </c>
      <c r="Q425" s="231">
        <v>0</v>
      </c>
      <c r="R425" s="231">
        <f>Q425*H425</f>
        <v>0</v>
      </c>
      <c r="S425" s="231">
        <v>0</v>
      </c>
      <c r="T425" s="232">
        <f>S425*H425</f>
        <v>0</v>
      </c>
      <c r="AR425" s="24" t="s">
        <v>154</v>
      </c>
      <c r="AT425" s="24" t="s">
        <v>149</v>
      </c>
      <c r="AU425" s="24" t="s">
        <v>92</v>
      </c>
      <c r="AY425" s="24" t="s">
        <v>147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24" t="s">
        <v>90</v>
      </c>
      <c r="BK425" s="233">
        <f>ROUND(I425*H425,2)</f>
        <v>0</v>
      </c>
      <c r="BL425" s="24" t="s">
        <v>154</v>
      </c>
      <c r="BM425" s="24" t="s">
        <v>677</v>
      </c>
    </row>
    <row r="426" s="11" customFormat="1">
      <c r="B426" s="234"/>
      <c r="C426" s="235"/>
      <c r="D426" s="236" t="s">
        <v>156</v>
      </c>
      <c r="E426" s="237" t="s">
        <v>80</v>
      </c>
      <c r="F426" s="238" t="s">
        <v>678</v>
      </c>
      <c r="G426" s="235"/>
      <c r="H426" s="239">
        <v>9</v>
      </c>
      <c r="I426" s="240"/>
      <c r="J426" s="235"/>
      <c r="K426" s="235"/>
      <c r="L426" s="241"/>
      <c r="M426" s="242"/>
      <c r="N426" s="243"/>
      <c r="O426" s="243"/>
      <c r="P426" s="243"/>
      <c r="Q426" s="243"/>
      <c r="R426" s="243"/>
      <c r="S426" s="243"/>
      <c r="T426" s="244"/>
      <c r="AT426" s="245" t="s">
        <v>156</v>
      </c>
      <c r="AU426" s="245" t="s">
        <v>92</v>
      </c>
      <c r="AV426" s="11" t="s">
        <v>92</v>
      </c>
      <c r="AW426" s="11" t="s">
        <v>44</v>
      </c>
      <c r="AX426" s="11" t="s">
        <v>90</v>
      </c>
      <c r="AY426" s="245" t="s">
        <v>147</v>
      </c>
    </row>
    <row r="427" s="1" customFormat="1" ht="25.5" customHeight="1">
      <c r="B427" s="47"/>
      <c r="C427" s="280" t="s">
        <v>679</v>
      </c>
      <c r="D427" s="280" t="s">
        <v>241</v>
      </c>
      <c r="E427" s="281" t="s">
        <v>680</v>
      </c>
      <c r="F427" s="282" t="s">
        <v>681</v>
      </c>
      <c r="G427" s="283" t="s">
        <v>344</v>
      </c>
      <c r="H427" s="284">
        <v>1</v>
      </c>
      <c r="I427" s="285"/>
      <c r="J427" s="286">
        <f>ROUND(I427*H427,2)</f>
        <v>0</v>
      </c>
      <c r="K427" s="282" t="s">
        <v>153</v>
      </c>
      <c r="L427" s="287"/>
      <c r="M427" s="288" t="s">
        <v>80</v>
      </c>
      <c r="N427" s="289" t="s">
        <v>52</v>
      </c>
      <c r="O427" s="48"/>
      <c r="P427" s="231">
        <f>O427*H427</f>
        <v>0</v>
      </c>
      <c r="Q427" s="231">
        <v>0.036499999999999998</v>
      </c>
      <c r="R427" s="231">
        <f>Q427*H427</f>
        <v>0.036499999999999998</v>
      </c>
      <c r="S427" s="231">
        <v>0</v>
      </c>
      <c r="T427" s="232">
        <f>S427*H427</f>
        <v>0</v>
      </c>
      <c r="AR427" s="24" t="s">
        <v>191</v>
      </c>
      <c r="AT427" s="24" t="s">
        <v>241</v>
      </c>
      <c r="AU427" s="24" t="s">
        <v>92</v>
      </c>
      <c r="AY427" s="24" t="s">
        <v>147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24" t="s">
        <v>90</v>
      </c>
      <c r="BK427" s="233">
        <f>ROUND(I427*H427,2)</f>
        <v>0</v>
      </c>
      <c r="BL427" s="24" t="s">
        <v>154</v>
      </c>
      <c r="BM427" s="24" t="s">
        <v>682</v>
      </c>
    </row>
    <row r="428" s="11" customFormat="1">
      <c r="B428" s="234"/>
      <c r="C428" s="235"/>
      <c r="D428" s="236" t="s">
        <v>156</v>
      </c>
      <c r="E428" s="237" t="s">
        <v>80</v>
      </c>
      <c r="F428" s="238" t="s">
        <v>480</v>
      </c>
      <c r="G428" s="235"/>
      <c r="H428" s="239">
        <v>1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AT428" s="245" t="s">
        <v>156</v>
      </c>
      <c r="AU428" s="245" t="s">
        <v>92</v>
      </c>
      <c r="AV428" s="11" t="s">
        <v>92</v>
      </c>
      <c r="AW428" s="11" t="s">
        <v>44</v>
      </c>
      <c r="AX428" s="11" t="s">
        <v>90</v>
      </c>
      <c r="AY428" s="245" t="s">
        <v>147</v>
      </c>
    </row>
    <row r="429" s="1" customFormat="1" ht="25.5" customHeight="1">
      <c r="B429" s="47"/>
      <c r="C429" s="280" t="s">
        <v>683</v>
      </c>
      <c r="D429" s="280" t="s">
        <v>241</v>
      </c>
      <c r="E429" s="281" t="s">
        <v>684</v>
      </c>
      <c r="F429" s="282" t="s">
        <v>685</v>
      </c>
      <c r="G429" s="283" t="s">
        <v>344</v>
      </c>
      <c r="H429" s="284">
        <v>5</v>
      </c>
      <c r="I429" s="285"/>
      <c r="J429" s="286">
        <f>ROUND(I429*H429,2)</f>
        <v>0</v>
      </c>
      <c r="K429" s="282" t="s">
        <v>153</v>
      </c>
      <c r="L429" s="287"/>
      <c r="M429" s="288" t="s">
        <v>80</v>
      </c>
      <c r="N429" s="289" t="s">
        <v>52</v>
      </c>
      <c r="O429" s="48"/>
      <c r="P429" s="231">
        <f>O429*H429</f>
        <v>0</v>
      </c>
      <c r="Q429" s="231">
        <v>0.041200000000000001</v>
      </c>
      <c r="R429" s="231">
        <f>Q429*H429</f>
        <v>0.20600000000000002</v>
      </c>
      <c r="S429" s="231">
        <v>0</v>
      </c>
      <c r="T429" s="232">
        <f>S429*H429</f>
        <v>0</v>
      </c>
      <c r="AR429" s="24" t="s">
        <v>191</v>
      </c>
      <c r="AT429" s="24" t="s">
        <v>241</v>
      </c>
      <c r="AU429" s="24" t="s">
        <v>92</v>
      </c>
      <c r="AY429" s="24" t="s">
        <v>147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24" t="s">
        <v>90</v>
      </c>
      <c r="BK429" s="233">
        <f>ROUND(I429*H429,2)</f>
        <v>0</v>
      </c>
      <c r="BL429" s="24" t="s">
        <v>154</v>
      </c>
      <c r="BM429" s="24" t="s">
        <v>686</v>
      </c>
    </row>
    <row r="430" s="11" customFormat="1">
      <c r="B430" s="234"/>
      <c r="C430" s="235"/>
      <c r="D430" s="236" t="s">
        <v>156</v>
      </c>
      <c r="E430" s="237" t="s">
        <v>80</v>
      </c>
      <c r="F430" s="238" t="s">
        <v>687</v>
      </c>
      <c r="G430" s="235"/>
      <c r="H430" s="239">
        <v>4</v>
      </c>
      <c r="I430" s="240"/>
      <c r="J430" s="235"/>
      <c r="K430" s="235"/>
      <c r="L430" s="241"/>
      <c r="M430" s="242"/>
      <c r="N430" s="243"/>
      <c r="O430" s="243"/>
      <c r="P430" s="243"/>
      <c r="Q430" s="243"/>
      <c r="R430" s="243"/>
      <c r="S430" s="243"/>
      <c r="T430" s="244"/>
      <c r="AT430" s="245" t="s">
        <v>156</v>
      </c>
      <c r="AU430" s="245" t="s">
        <v>92</v>
      </c>
      <c r="AV430" s="11" t="s">
        <v>92</v>
      </c>
      <c r="AW430" s="11" t="s">
        <v>44</v>
      </c>
      <c r="AX430" s="11" t="s">
        <v>82</v>
      </c>
      <c r="AY430" s="245" t="s">
        <v>147</v>
      </c>
    </row>
    <row r="431" s="11" customFormat="1">
      <c r="B431" s="234"/>
      <c r="C431" s="235"/>
      <c r="D431" s="236" t="s">
        <v>156</v>
      </c>
      <c r="E431" s="237" t="s">
        <v>80</v>
      </c>
      <c r="F431" s="238" t="s">
        <v>480</v>
      </c>
      <c r="G431" s="235"/>
      <c r="H431" s="239">
        <v>1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AT431" s="245" t="s">
        <v>156</v>
      </c>
      <c r="AU431" s="245" t="s">
        <v>92</v>
      </c>
      <c r="AV431" s="11" t="s">
        <v>92</v>
      </c>
      <c r="AW431" s="11" t="s">
        <v>44</v>
      </c>
      <c r="AX431" s="11" t="s">
        <v>82</v>
      </c>
      <c r="AY431" s="245" t="s">
        <v>147</v>
      </c>
    </row>
    <row r="432" s="12" customFormat="1">
      <c r="B432" s="246"/>
      <c r="C432" s="247"/>
      <c r="D432" s="236" t="s">
        <v>156</v>
      </c>
      <c r="E432" s="248" t="s">
        <v>80</v>
      </c>
      <c r="F432" s="249" t="s">
        <v>158</v>
      </c>
      <c r="G432" s="247"/>
      <c r="H432" s="250">
        <v>5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AT432" s="256" t="s">
        <v>156</v>
      </c>
      <c r="AU432" s="256" t="s">
        <v>92</v>
      </c>
      <c r="AV432" s="12" t="s">
        <v>154</v>
      </c>
      <c r="AW432" s="12" t="s">
        <v>44</v>
      </c>
      <c r="AX432" s="12" t="s">
        <v>90</v>
      </c>
      <c r="AY432" s="256" t="s">
        <v>147</v>
      </c>
    </row>
    <row r="433" s="1" customFormat="1" ht="25.5" customHeight="1">
      <c r="B433" s="47"/>
      <c r="C433" s="280" t="s">
        <v>688</v>
      </c>
      <c r="D433" s="280" t="s">
        <v>241</v>
      </c>
      <c r="E433" s="281" t="s">
        <v>689</v>
      </c>
      <c r="F433" s="282" t="s">
        <v>690</v>
      </c>
      <c r="G433" s="283" t="s">
        <v>344</v>
      </c>
      <c r="H433" s="284">
        <v>3</v>
      </c>
      <c r="I433" s="285"/>
      <c r="J433" s="286">
        <f>ROUND(I433*H433,2)</f>
        <v>0</v>
      </c>
      <c r="K433" s="282" t="s">
        <v>153</v>
      </c>
      <c r="L433" s="287"/>
      <c r="M433" s="288" t="s">
        <v>80</v>
      </c>
      <c r="N433" s="289" t="s">
        <v>52</v>
      </c>
      <c r="O433" s="48"/>
      <c r="P433" s="231">
        <f>O433*H433</f>
        <v>0</v>
      </c>
      <c r="Q433" s="231">
        <v>0.0385</v>
      </c>
      <c r="R433" s="231">
        <f>Q433*H433</f>
        <v>0.11549999999999999</v>
      </c>
      <c r="S433" s="231">
        <v>0</v>
      </c>
      <c r="T433" s="232">
        <f>S433*H433</f>
        <v>0</v>
      </c>
      <c r="AR433" s="24" t="s">
        <v>191</v>
      </c>
      <c r="AT433" s="24" t="s">
        <v>241</v>
      </c>
      <c r="AU433" s="24" t="s">
        <v>92</v>
      </c>
      <c r="AY433" s="24" t="s">
        <v>147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24" t="s">
        <v>90</v>
      </c>
      <c r="BK433" s="233">
        <f>ROUND(I433*H433,2)</f>
        <v>0</v>
      </c>
      <c r="BL433" s="24" t="s">
        <v>154</v>
      </c>
      <c r="BM433" s="24" t="s">
        <v>691</v>
      </c>
    </row>
    <row r="434" s="11" customFormat="1">
      <c r="B434" s="234"/>
      <c r="C434" s="235"/>
      <c r="D434" s="236" t="s">
        <v>156</v>
      </c>
      <c r="E434" s="237" t="s">
        <v>80</v>
      </c>
      <c r="F434" s="238" t="s">
        <v>532</v>
      </c>
      <c r="G434" s="235"/>
      <c r="H434" s="239">
        <v>1</v>
      </c>
      <c r="I434" s="240"/>
      <c r="J434" s="235"/>
      <c r="K434" s="235"/>
      <c r="L434" s="241"/>
      <c r="M434" s="242"/>
      <c r="N434" s="243"/>
      <c r="O434" s="243"/>
      <c r="P434" s="243"/>
      <c r="Q434" s="243"/>
      <c r="R434" s="243"/>
      <c r="S434" s="243"/>
      <c r="T434" s="244"/>
      <c r="AT434" s="245" t="s">
        <v>156</v>
      </c>
      <c r="AU434" s="245" t="s">
        <v>92</v>
      </c>
      <c r="AV434" s="11" t="s">
        <v>92</v>
      </c>
      <c r="AW434" s="11" t="s">
        <v>44</v>
      </c>
      <c r="AX434" s="11" t="s">
        <v>82</v>
      </c>
      <c r="AY434" s="245" t="s">
        <v>147</v>
      </c>
    </row>
    <row r="435" s="11" customFormat="1">
      <c r="B435" s="234"/>
      <c r="C435" s="235"/>
      <c r="D435" s="236" t="s">
        <v>156</v>
      </c>
      <c r="E435" s="237" t="s">
        <v>80</v>
      </c>
      <c r="F435" s="238" t="s">
        <v>401</v>
      </c>
      <c r="G435" s="235"/>
      <c r="H435" s="239">
        <v>1</v>
      </c>
      <c r="I435" s="240"/>
      <c r="J435" s="235"/>
      <c r="K435" s="235"/>
      <c r="L435" s="241"/>
      <c r="M435" s="242"/>
      <c r="N435" s="243"/>
      <c r="O435" s="243"/>
      <c r="P435" s="243"/>
      <c r="Q435" s="243"/>
      <c r="R435" s="243"/>
      <c r="S435" s="243"/>
      <c r="T435" s="244"/>
      <c r="AT435" s="245" t="s">
        <v>156</v>
      </c>
      <c r="AU435" s="245" t="s">
        <v>92</v>
      </c>
      <c r="AV435" s="11" t="s">
        <v>92</v>
      </c>
      <c r="AW435" s="11" t="s">
        <v>44</v>
      </c>
      <c r="AX435" s="11" t="s">
        <v>82</v>
      </c>
      <c r="AY435" s="245" t="s">
        <v>147</v>
      </c>
    </row>
    <row r="436" s="11" customFormat="1">
      <c r="B436" s="234"/>
      <c r="C436" s="235"/>
      <c r="D436" s="236" t="s">
        <v>156</v>
      </c>
      <c r="E436" s="237" t="s">
        <v>80</v>
      </c>
      <c r="F436" s="238" t="s">
        <v>415</v>
      </c>
      <c r="G436" s="235"/>
      <c r="H436" s="239">
        <v>1</v>
      </c>
      <c r="I436" s="240"/>
      <c r="J436" s="235"/>
      <c r="K436" s="235"/>
      <c r="L436" s="241"/>
      <c r="M436" s="242"/>
      <c r="N436" s="243"/>
      <c r="O436" s="243"/>
      <c r="P436" s="243"/>
      <c r="Q436" s="243"/>
      <c r="R436" s="243"/>
      <c r="S436" s="243"/>
      <c r="T436" s="244"/>
      <c r="AT436" s="245" t="s">
        <v>156</v>
      </c>
      <c r="AU436" s="245" t="s">
        <v>92</v>
      </c>
      <c r="AV436" s="11" t="s">
        <v>92</v>
      </c>
      <c r="AW436" s="11" t="s">
        <v>44</v>
      </c>
      <c r="AX436" s="11" t="s">
        <v>82</v>
      </c>
      <c r="AY436" s="245" t="s">
        <v>147</v>
      </c>
    </row>
    <row r="437" s="12" customFormat="1">
      <c r="B437" s="246"/>
      <c r="C437" s="247"/>
      <c r="D437" s="236" t="s">
        <v>156</v>
      </c>
      <c r="E437" s="248" t="s">
        <v>80</v>
      </c>
      <c r="F437" s="249" t="s">
        <v>158</v>
      </c>
      <c r="G437" s="247"/>
      <c r="H437" s="250">
        <v>3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AT437" s="256" t="s">
        <v>156</v>
      </c>
      <c r="AU437" s="256" t="s">
        <v>92</v>
      </c>
      <c r="AV437" s="12" t="s">
        <v>154</v>
      </c>
      <c r="AW437" s="12" t="s">
        <v>44</v>
      </c>
      <c r="AX437" s="12" t="s">
        <v>90</v>
      </c>
      <c r="AY437" s="256" t="s">
        <v>147</v>
      </c>
    </row>
    <row r="438" s="1" customFormat="1" ht="16.5" customHeight="1">
      <c r="B438" s="47"/>
      <c r="C438" s="222" t="s">
        <v>692</v>
      </c>
      <c r="D438" s="222" t="s">
        <v>149</v>
      </c>
      <c r="E438" s="223" t="s">
        <v>693</v>
      </c>
      <c r="F438" s="224" t="s">
        <v>694</v>
      </c>
      <c r="G438" s="225" t="s">
        <v>344</v>
      </c>
      <c r="H438" s="226">
        <v>29</v>
      </c>
      <c r="I438" s="227"/>
      <c r="J438" s="228">
        <f>ROUND(I438*H438,2)</f>
        <v>0</v>
      </c>
      <c r="K438" s="224" t="s">
        <v>153</v>
      </c>
      <c r="L438" s="73"/>
      <c r="M438" s="229" t="s">
        <v>80</v>
      </c>
      <c r="N438" s="230" t="s">
        <v>52</v>
      </c>
      <c r="O438" s="48"/>
      <c r="P438" s="231">
        <f>O438*H438</f>
        <v>0</v>
      </c>
      <c r="Q438" s="231">
        <v>0.0054200000000000003</v>
      </c>
      <c r="R438" s="231">
        <f>Q438*H438</f>
        <v>0.15718000000000001</v>
      </c>
      <c r="S438" s="231">
        <v>0</v>
      </c>
      <c r="T438" s="232">
        <f>S438*H438</f>
        <v>0</v>
      </c>
      <c r="AR438" s="24" t="s">
        <v>154</v>
      </c>
      <c r="AT438" s="24" t="s">
        <v>149</v>
      </c>
      <c r="AU438" s="24" t="s">
        <v>92</v>
      </c>
      <c r="AY438" s="24" t="s">
        <v>147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24" t="s">
        <v>90</v>
      </c>
      <c r="BK438" s="233">
        <f>ROUND(I438*H438,2)</f>
        <v>0</v>
      </c>
      <c r="BL438" s="24" t="s">
        <v>154</v>
      </c>
      <c r="BM438" s="24" t="s">
        <v>695</v>
      </c>
    </row>
    <row r="439" s="11" customFormat="1">
      <c r="B439" s="234"/>
      <c r="C439" s="235"/>
      <c r="D439" s="236" t="s">
        <v>156</v>
      </c>
      <c r="E439" s="237" t="s">
        <v>80</v>
      </c>
      <c r="F439" s="238" t="s">
        <v>696</v>
      </c>
      <c r="G439" s="235"/>
      <c r="H439" s="239">
        <v>29</v>
      </c>
      <c r="I439" s="240"/>
      <c r="J439" s="235"/>
      <c r="K439" s="235"/>
      <c r="L439" s="241"/>
      <c r="M439" s="242"/>
      <c r="N439" s="243"/>
      <c r="O439" s="243"/>
      <c r="P439" s="243"/>
      <c r="Q439" s="243"/>
      <c r="R439" s="243"/>
      <c r="S439" s="243"/>
      <c r="T439" s="244"/>
      <c r="AT439" s="245" t="s">
        <v>156</v>
      </c>
      <c r="AU439" s="245" t="s">
        <v>92</v>
      </c>
      <c r="AV439" s="11" t="s">
        <v>92</v>
      </c>
      <c r="AW439" s="11" t="s">
        <v>44</v>
      </c>
      <c r="AX439" s="11" t="s">
        <v>90</v>
      </c>
      <c r="AY439" s="245" t="s">
        <v>147</v>
      </c>
    </row>
    <row r="440" s="1" customFormat="1" ht="16.5" customHeight="1">
      <c r="B440" s="47"/>
      <c r="C440" s="280" t="s">
        <v>697</v>
      </c>
      <c r="D440" s="280" t="s">
        <v>241</v>
      </c>
      <c r="E440" s="281" t="s">
        <v>698</v>
      </c>
      <c r="F440" s="282" t="s">
        <v>699</v>
      </c>
      <c r="G440" s="283" t="s">
        <v>344</v>
      </c>
      <c r="H440" s="284">
        <v>4</v>
      </c>
      <c r="I440" s="285"/>
      <c r="J440" s="286">
        <f>ROUND(I440*H440,2)</f>
        <v>0</v>
      </c>
      <c r="K440" s="282" t="s">
        <v>153</v>
      </c>
      <c r="L440" s="287"/>
      <c r="M440" s="288" t="s">
        <v>80</v>
      </c>
      <c r="N440" s="289" t="s">
        <v>52</v>
      </c>
      <c r="O440" s="48"/>
      <c r="P440" s="231">
        <f>O440*H440</f>
        <v>0</v>
      </c>
      <c r="Q440" s="231">
        <v>0.067500000000000004</v>
      </c>
      <c r="R440" s="231">
        <f>Q440*H440</f>
        <v>0.27000000000000002</v>
      </c>
      <c r="S440" s="231">
        <v>0</v>
      </c>
      <c r="T440" s="232">
        <f>S440*H440</f>
        <v>0</v>
      </c>
      <c r="AR440" s="24" t="s">
        <v>191</v>
      </c>
      <c r="AT440" s="24" t="s">
        <v>241</v>
      </c>
      <c r="AU440" s="24" t="s">
        <v>92</v>
      </c>
      <c r="AY440" s="24" t="s">
        <v>147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24" t="s">
        <v>90</v>
      </c>
      <c r="BK440" s="233">
        <f>ROUND(I440*H440,2)</f>
        <v>0</v>
      </c>
      <c r="BL440" s="24" t="s">
        <v>154</v>
      </c>
      <c r="BM440" s="24" t="s">
        <v>700</v>
      </c>
    </row>
    <row r="441" s="11" customFormat="1">
      <c r="B441" s="234"/>
      <c r="C441" s="235"/>
      <c r="D441" s="236" t="s">
        <v>156</v>
      </c>
      <c r="E441" s="237" t="s">
        <v>80</v>
      </c>
      <c r="F441" s="238" t="s">
        <v>514</v>
      </c>
      <c r="G441" s="235"/>
      <c r="H441" s="239">
        <v>2</v>
      </c>
      <c r="I441" s="240"/>
      <c r="J441" s="235"/>
      <c r="K441" s="235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156</v>
      </c>
      <c r="AU441" s="245" t="s">
        <v>92</v>
      </c>
      <c r="AV441" s="11" t="s">
        <v>92</v>
      </c>
      <c r="AW441" s="11" t="s">
        <v>44</v>
      </c>
      <c r="AX441" s="11" t="s">
        <v>82</v>
      </c>
      <c r="AY441" s="245" t="s">
        <v>147</v>
      </c>
    </row>
    <row r="442" s="11" customFormat="1">
      <c r="B442" s="234"/>
      <c r="C442" s="235"/>
      <c r="D442" s="236" t="s">
        <v>156</v>
      </c>
      <c r="E442" s="237" t="s">
        <v>80</v>
      </c>
      <c r="F442" s="238" t="s">
        <v>465</v>
      </c>
      <c r="G442" s="235"/>
      <c r="H442" s="239">
        <v>2</v>
      </c>
      <c r="I442" s="240"/>
      <c r="J442" s="235"/>
      <c r="K442" s="235"/>
      <c r="L442" s="241"/>
      <c r="M442" s="242"/>
      <c r="N442" s="243"/>
      <c r="O442" s="243"/>
      <c r="P442" s="243"/>
      <c r="Q442" s="243"/>
      <c r="R442" s="243"/>
      <c r="S442" s="243"/>
      <c r="T442" s="244"/>
      <c r="AT442" s="245" t="s">
        <v>156</v>
      </c>
      <c r="AU442" s="245" t="s">
        <v>92</v>
      </c>
      <c r="AV442" s="11" t="s">
        <v>92</v>
      </c>
      <c r="AW442" s="11" t="s">
        <v>44</v>
      </c>
      <c r="AX442" s="11" t="s">
        <v>82</v>
      </c>
      <c r="AY442" s="245" t="s">
        <v>147</v>
      </c>
    </row>
    <row r="443" s="12" customFormat="1">
      <c r="B443" s="246"/>
      <c r="C443" s="247"/>
      <c r="D443" s="236" t="s">
        <v>156</v>
      </c>
      <c r="E443" s="248" t="s">
        <v>80</v>
      </c>
      <c r="F443" s="249" t="s">
        <v>158</v>
      </c>
      <c r="G443" s="247"/>
      <c r="H443" s="250">
        <v>4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AT443" s="256" t="s">
        <v>156</v>
      </c>
      <c r="AU443" s="256" t="s">
        <v>92</v>
      </c>
      <c r="AV443" s="12" t="s">
        <v>154</v>
      </c>
      <c r="AW443" s="12" t="s">
        <v>44</v>
      </c>
      <c r="AX443" s="12" t="s">
        <v>90</v>
      </c>
      <c r="AY443" s="256" t="s">
        <v>147</v>
      </c>
    </row>
    <row r="444" s="1" customFormat="1" ht="25.5" customHeight="1">
      <c r="B444" s="47"/>
      <c r="C444" s="280" t="s">
        <v>701</v>
      </c>
      <c r="D444" s="280" t="s">
        <v>241</v>
      </c>
      <c r="E444" s="281" t="s">
        <v>702</v>
      </c>
      <c r="F444" s="282" t="s">
        <v>703</v>
      </c>
      <c r="G444" s="283" t="s">
        <v>344</v>
      </c>
      <c r="H444" s="284">
        <v>9</v>
      </c>
      <c r="I444" s="285"/>
      <c r="J444" s="286">
        <f>ROUND(I444*H444,2)</f>
        <v>0</v>
      </c>
      <c r="K444" s="282" t="s">
        <v>153</v>
      </c>
      <c r="L444" s="287"/>
      <c r="M444" s="288" t="s">
        <v>80</v>
      </c>
      <c r="N444" s="289" t="s">
        <v>52</v>
      </c>
      <c r="O444" s="48"/>
      <c r="P444" s="231">
        <f>O444*H444</f>
        <v>0</v>
      </c>
      <c r="Q444" s="231">
        <v>0.045600000000000002</v>
      </c>
      <c r="R444" s="231">
        <f>Q444*H444</f>
        <v>0.41039999999999999</v>
      </c>
      <c r="S444" s="231">
        <v>0</v>
      </c>
      <c r="T444" s="232">
        <f>S444*H444</f>
        <v>0</v>
      </c>
      <c r="AR444" s="24" t="s">
        <v>191</v>
      </c>
      <c r="AT444" s="24" t="s">
        <v>241</v>
      </c>
      <c r="AU444" s="24" t="s">
        <v>92</v>
      </c>
      <c r="AY444" s="24" t="s">
        <v>147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24" t="s">
        <v>90</v>
      </c>
      <c r="BK444" s="233">
        <f>ROUND(I444*H444,2)</f>
        <v>0</v>
      </c>
      <c r="BL444" s="24" t="s">
        <v>154</v>
      </c>
      <c r="BM444" s="24" t="s">
        <v>704</v>
      </c>
    </row>
    <row r="445" s="11" customFormat="1">
      <c r="B445" s="234"/>
      <c r="C445" s="235"/>
      <c r="D445" s="236" t="s">
        <v>156</v>
      </c>
      <c r="E445" s="237" t="s">
        <v>80</v>
      </c>
      <c r="F445" s="238" t="s">
        <v>705</v>
      </c>
      <c r="G445" s="235"/>
      <c r="H445" s="239">
        <v>8</v>
      </c>
      <c r="I445" s="240"/>
      <c r="J445" s="235"/>
      <c r="K445" s="235"/>
      <c r="L445" s="241"/>
      <c r="M445" s="242"/>
      <c r="N445" s="243"/>
      <c r="O445" s="243"/>
      <c r="P445" s="243"/>
      <c r="Q445" s="243"/>
      <c r="R445" s="243"/>
      <c r="S445" s="243"/>
      <c r="T445" s="244"/>
      <c r="AT445" s="245" t="s">
        <v>156</v>
      </c>
      <c r="AU445" s="245" t="s">
        <v>92</v>
      </c>
      <c r="AV445" s="11" t="s">
        <v>92</v>
      </c>
      <c r="AW445" s="11" t="s">
        <v>44</v>
      </c>
      <c r="AX445" s="11" t="s">
        <v>82</v>
      </c>
      <c r="AY445" s="245" t="s">
        <v>147</v>
      </c>
    </row>
    <row r="446" s="11" customFormat="1">
      <c r="B446" s="234"/>
      <c r="C446" s="235"/>
      <c r="D446" s="236" t="s">
        <v>156</v>
      </c>
      <c r="E446" s="237" t="s">
        <v>80</v>
      </c>
      <c r="F446" s="238" t="s">
        <v>482</v>
      </c>
      <c r="G446" s="235"/>
      <c r="H446" s="239">
        <v>1</v>
      </c>
      <c r="I446" s="240"/>
      <c r="J446" s="235"/>
      <c r="K446" s="235"/>
      <c r="L446" s="241"/>
      <c r="M446" s="242"/>
      <c r="N446" s="243"/>
      <c r="O446" s="243"/>
      <c r="P446" s="243"/>
      <c r="Q446" s="243"/>
      <c r="R446" s="243"/>
      <c r="S446" s="243"/>
      <c r="T446" s="244"/>
      <c r="AT446" s="245" t="s">
        <v>156</v>
      </c>
      <c r="AU446" s="245" t="s">
        <v>92</v>
      </c>
      <c r="AV446" s="11" t="s">
        <v>92</v>
      </c>
      <c r="AW446" s="11" t="s">
        <v>44</v>
      </c>
      <c r="AX446" s="11" t="s">
        <v>82</v>
      </c>
      <c r="AY446" s="245" t="s">
        <v>147</v>
      </c>
    </row>
    <row r="447" s="12" customFormat="1">
      <c r="B447" s="246"/>
      <c r="C447" s="247"/>
      <c r="D447" s="236" t="s">
        <v>156</v>
      </c>
      <c r="E447" s="248" t="s">
        <v>80</v>
      </c>
      <c r="F447" s="249" t="s">
        <v>158</v>
      </c>
      <c r="G447" s="247"/>
      <c r="H447" s="250">
        <v>9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AT447" s="256" t="s">
        <v>156</v>
      </c>
      <c r="AU447" s="256" t="s">
        <v>92</v>
      </c>
      <c r="AV447" s="12" t="s">
        <v>154</v>
      </c>
      <c r="AW447" s="12" t="s">
        <v>44</v>
      </c>
      <c r="AX447" s="12" t="s">
        <v>90</v>
      </c>
      <c r="AY447" s="256" t="s">
        <v>147</v>
      </c>
    </row>
    <row r="448" s="1" customFormat="1" ht="25.5" customHeight="1">
      <c r="B448" s="47"/>
      <c r="C448" s="280" t="s">
        <v>706</v>
      </c>
      <c r="D448" s="280" t="s">
        <v>241</v>
      </c>
      <c r="E448" s="281" t="s">
        <v>707</v>
      </c>
      <c r="F448" s="282" t="s">
        <v>708</v>
      </c>
      <c r="G448" s="283" t="s">
        <v>344</v>
      </c>
      <c r="H448" s="284">
        <v>3</v>
      </c>
      <c r="I448" s="285"/>
      <c r="J448" s="286">
        <f>ROUND(I448*H448,2)</f>
        <v>0</v>
      </c>
      <c r="K448" s="282" t="s">
        <v>153</v>
      </c>
      <c r="L448" s="287"/>
      <c r="M448" s="288" t="s">
        <v>80</v>
      </c>
      <c r="N448" s="289" t="s">
        <v>52</v>
      </c>
      <c r="O448" s="48"/>
      <c r="P448" s="231">
        <f>O448*H448</f>
        <v>0</v>
      </c>
      <c r="Q448" s="231">
        <v>0.035200000000000002</v>
      </c>
      <c r="R448" s="231">
        <f>Q448*H448</f>
        <v>0.1056</v>
      </c>
      <c r="S448" s="231">
        <v>0</v>
      </c>
      <c r="T448" s="232">
        <f>S448*H448</f>
        <v>0</v>
      </c>
      <c r="AR448" s="24" t="s">
        <v>191</v>
      </c>
      <c r="AT448" s="24" t="s">
        <v>241</v>
      </c>
      <c r="AU448" s="24" t="s">
        <v>92</v>
      </c>
      <c r="AY448" s="24" t="s">
        <v>147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24" t="s">
        <v>90</v>
      </c>
      <c r="BK448" s="233">
        <f>ROUND(I448*H448,2)</f>
        <v>0</v>
      </c>
      <c r="BL448" s="24" t="s">
        <v>154</v>
      </c>
      <c r="BM448" s="24" t="s">
        <v>709</v>
      </c>
    </row>
    <row r="449" s="11" customFormat="1">
      <c r="B449" s="234"/>
      <c r="C449" s="235"/>
      <c r="D449" s="236" t="s">
        <v>156</v>
      </c>
      <c r="E449" s="237" t="s">
        <v>80</v>
      </c>
      <c r="F449" s="238" t="s">
        <v>514</v>
      </c>
      <c r="G449" s="235"/>
      <c r="H449" s="239">
        <v>2</v>
      </c>
      <c r="I449" s="240"/>
      <c r="J449" s="235"/>
      <c r="K449" s="235"/>
      <c r="L449" s="241"/>
      <c r="M449" s="242"/>
      <c r="N449" s="243"/>
      <c r="O449" s="243"/>
      <c r="P449" s="243"/>
      <c r="Q449" s="243"/>
      <c r="R449" s="243"/>
      <c r="S449" s="243"/>
      <c r="T449" s="244"/>
      <c r="AT449" s="245" t="s">
        <v>156</v>
      </c>
      <c r="AU449" s="245" t="s">
        <v>92</v>
      </c>
      <c r="AV449" s="11" t="s">
        <v>92</v>
      </c>
      <c r="AW449" s="11" t="s">
        <v>44</v>
      </c>
      <c r="AX449" s="11" t="s">
        <v>82</v>
      </c>
      <c r="AY449" s="245" t="s">
        <v>147</v>
      </c>
    </row>
    <row r="450" s="11" customFormat="1">
      <c r="B450" s="234"/>
      <c r="C450" s="235"/>
      <c r="D450" s="236" t="s">
        <v>156</v>
      </c>
      <c r="E450" s="237" t="s">
        <v>80</v>
      </c>
      <c r="F450" s="238" t="s">
        <v>482</v>
      </c>
      <c r="G450" s="235"/>
      <c r="H450" s="239">
        <v>1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156</v>
      </c>
      <c r="AU450" s="245" t="s">
        <v>92</v>
      </c>
      <c r="AV450" s="11" t="s">
        <v>92</v>
      </c>
      <c r="AW450" s="11" t="s">
        <v>44</v>
      </c>
      <c r="AX450" s="11" t="s">
        <v>82</v>
      </c>
      <c r="AY450" s="245" t="s">
        <v>147</v>
      </c>
    </row>
    <row r="451" s="12" customFormat="1">
      <c r="B451" s="246"/>
      <c r="C451" s="247"/>
      <c r="D451" s="236" t="s">
        <v>156</v>
      </c>
      <c r="E451" s="248" t="s">
        <v>80</v>
      </c>
      <c r="F451" s="249" t="s">
        <v>158</v>
      </c>
      <c r="G451" s="247"/>
      <c r="H451" s="250">
        <v>3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AT451" s="256" t="s">
        <v>156</v>
      </c>
      <c r="AU451" s="256" t="s">
        <v>92</v>
      </c>
      <c r="AV451" s="12" t="s">
        <v>154</v>
      </c>
      <c r="AW451" s="12" t="s">
        <v>44</v>
      </c>
      <c r="AX451" s="12" t="s">
        <v>90</v>
      </c>
      <c r="AY451" s="256" t="s">
        <v>147</v>
      </c>
    </row>
    <row r="452" s="1" customFormat="1" ht="25.5" customHeight="1">
      <c r="B452" s="47"/>
      <c r="C452" s="280" t="s">
        <v>710</v>
      </c>
      <c r="D452" s="280" t="s">
        <v>241</v>
      </c>
      <c r="E452" s="281" t="s">
        <v>711</v>
      </c>
      <c r="F452" s="282" t="s">
        <v>712</v>
      </c>
      <c r="G452" s="283" t="s">
        <v>344</v>
      </c>
      <c r="H452" s="284">
        <v>13</v>
      </c>
      <c r="I452" s="285"/>
      <c r="J452" s="286">
        <f>ROUND(I452*H452,2)</f>
        <v>0</v>
      </c>
      <c r="K452" s="282" t="s">
        <v>153</v>
      </c>
      <c r="L452" s="287"/>
      <c r="M452" s="288" t="s">
        <v>80</v>
      </c>
      <c r="N452" s="289" t="s">
        <v>52</v>
      </c>
      <c r="O452" s="48"/>
      <c r="P452" s="231">
        <f>O452*H452</f>
        <v>0</v>
      </c>
      <c r="Q452" s="231">
        <v>0.042099999999999999</v>
      </c>
      <c r="R452" s="231">
        <f>Q452*H452</f>
        <v>0.54730000000000001</v>
      </c>
      <c r="S452" s="231">
        <v>0</v>
      </c>
      <c r="T452" s="232">
        <f>S452*H452</f>
        <v>0</v>
      </c>
      <c r="AR452" s="24" t="s">
        <v>191</v>
      </c>
      <c r="AT452" s="24" t="s">
        <v>241</v>
      </c>
      <c r="AU452" s="24" t="s">
        <v>92</v>
      </c>
      <c r="AY452" s="24" t="s">
        <v>147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24" t="s">
        <v>90</v>
      </c>
      <c r="BK452" s="233">
        <f>ROUND(I452*H452,2)</f>
        <v>0</v>
      </c>
      <c r="BL452" s="24" t="s">
        <v>154</v>
      </c>
      <c r="BM452" s="24" t="s">
        <v>713</v>
      </c>
    </row>
    <row r="453" s="11" customFormat="1">
      <c r="B453" s="234"/>
      <c r="C453" s="235"/>
      <c r="D453" s="236" t="s">
        <v>156</v>
      </c>
      <c r="E453" s="237" t="s">
        <v>80</v>
      </c>
      <c r="F453" s="238" t="s">
        <v>496</v>
      </c>
      <c r="G453" s="235"/>
      <c r="H453" s="239">
        <v>9</v>
      </c>
      <c r="I453" s="240"/>
      <c r="J453" s="235"/>
      <c r="K453" s="235"/>
      <c r="L453" s="241"/>
      <c r="M453" s="242"/>
      <c r="N453" s="243"/>
      <c r="O453" s="243"/>
      <c r="P453" s="243"/>
      <c r="Q453" s="243"/>
      <c r="R453" s="243"/>
      <c r="S453" s="243"/>
      <c r="T453" s="244"/>
      <c r="AT453" s="245" t="s">
        <v>156</v>
      </c>
      <c r="AU453" s="245" t="s">
        <v>92</v>
      </c>
      <c r="AV453" s="11" t="s">
        <v>92</v>
      </c>
      <c r="AW453" s="11" t="s">
        <v>44</v>
      </c>
      <c r="AX453" s="11" t="s">
        <v>82</v>
      </c>
      <c r="AY453" s="245" t="s">
        <v>147</v>
      </c>
    </row>
    <row r="454" s="11" customFormat="1">
      <c r="B454" s="234"/>
      <c r="C454" s="235"/>
      <c r="D454" s="236" t="s">
        <v>156</v>
      </c>
      <c r="E454" s="237" t="s">
        <v>80</v>
      </c>
      <c r="F454" s="238" t="s">
        <v>462</v>
      </c>
      <c r="G454" s="235"/>
      <c r="H454" s="239">
        <v>3</v>
      </c>
      <c r="I454" s="240"/>
      <c r="J454" s="235"/>
      <c r="K454" s="235"/>
      <c r="L454" s="241"/>
      <c r="M454" s="242"/>
      <c r="N454" s="243"/>
      <c r="O454" s="243"/>
      <c r="P454" s="243"/>
      <c r="Q454" s="243"/>
      <c r="R454" s="243"/>
      <c r="S454" s="243"/>
      <c r="T454" s="244"/>
      <c r="AT454" s="245" t="s">
        <v>156</v>
      </c>
      <c r="AU454" s="245" t="s">
        <v>92</v>
      </c>
      <c r="AV454" s="11" t="s">
        <v>92</v>
      </c>
      <c r="AW454" s="11" t="s">
        <v>44</v>
      </c>
      <c r="AX454" s="11" t="s">
        <v>82</v>
      </c>
      <c r="AY454" s="245" t="s">
        <v>147</v>
      </c>
    </row>
    <row r="455" s="11" customFormat="1">
      <c r="B455" s="234"/>
      <c r="C455" s="235"/>
      <c r="D455" s="236" t="s">
        <v>156</v>
      </c>
      <c r="E455" s="237" t="s">
        <v>80</v>
      </c>
      <c r="F455" s="238" t="s">
        <v>482</v>
      </c>
      <c r="G455" s="235"/>
      <c r="H455" s="239">
        <v>1</v>
      </c>
      <c r="I455" s="240"/>
      <c r="J455" s="235"/>
      <c r="K455" s="235"/>
      <c r="L455" s="241"/>
      <c r="M455" s="242"/>
      <c r="N455" s="243"/>
      <c r="O455" s="243"/>
      <c r="P455" s="243"/>
      <c r="Q455" s="243"/>
      <c r="R455" s="243"/>
      <c r="S455" s="243"/>
      <c r="T455" s="244"/>
      <c r="AT455" s="245" t="s">
        <v>156</v>
      </c>
      <c r="AU455" s="245" t="s">
        <v>92</v>
      </c>
      <c r="AV455" s="11" t="s">
        <v>92</v>
      </c>
      <c r="AW455" s="11" t="s">
        <v>44</v>
      </c>
      <c r="AX455" s="11" t="s">
        <v>82</v>
      </c>
      <c r="AY455" s="245" t="s">
        <v>147</v>
      </c>
    </row>
    <row r="456" s="12" customFormat="1">
      <c r="B456" s="246"/>
      <c r="C456" s="247"/>
      <c r="D456" s="236" t="s">
        <v>156</v>
      </c>
      <c r="E456" s="248" t="s">
        <v>80</v>
      </c>
      <c r="F456" s="249" t="s">
        <v>158</v>
      </c>
      <c r="G456" s="247"/>
      <c r="H456" s="250">
        <v>13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AT456" s="256" t="s">
        <v>156</v>
      </c>
      <c r="AU456" s="256" t="s">
        <v>92</v>
      </c>
      <c r="AV456" s="12" t="s">
        <v>154</v>
      </c>
      <c r="AW456" s="12" t="s">
        <v>44</v>
      </c>
      <c r="AX456" s="12" t="s">
        <v>90</v>
      </c>
      <c r="AY456" s="256" t="s">
        <v>147</v>
      </c>
    </row>
    <row r="457" s="1" customFormat="1" ht="25.5" customHeight="1">
      <c r="B457" s="47"/>
      <c r="C457" s="222" t="s">
        <v>714</v>
      </c>
      <c r="D457" s="222" t="s">
        <v>149</v>
      </c>
      <c r="E457" s="223" t="s">
        <v>715</v>
      </c>
      <c r="F457" s="224" t="s">
        <v>716</v>
      </c>
      <c r="G457" s="225" t="s">
        <v>344</v>
      </c>
      <c r="H457" s="226">
        <v>2</v>
      </c>
      <c r="I457" s="227"/>
      <c r="J457" s="228">
        <f>ROUND(I457*H457,2)</f>
        <v>0</v>
      </c>
      <c r="K457" s="224" t="s">
        <v>153</v>
      </c>
      <c r="L457" s="73"/>
      <c r="M457" s="229" t="s">
        <v>80</v>
      </c>
      <c r="N457" s="230" t="s">
        <v>52</v>
      </c>
      <c r="O457" s="48"/>
      <c r="P457" s="231">
        <f>O457*H457</f>
        <v>0</v>
      </c>
      <c r="Q457" s="231">
        <v>0</v>
      </c>
      <c r="R457" s="231">
        <f>Q457*H457</f>
        <v>0</v>
      </c>
      <c r="S457" s="231">
        <v>0</v>
      </c>
      <c r="T457" s="232">
        <f>S457*H457</f>
        <v>0</v>
      </c>
      <c r="AR457" s="24" t="s">
        <v>154</v>
      </c>
      <c r="AT457" s="24" t="s">
        <v>149</v>
      </c>
      <c r="AU457" s="24" t="s">
        <v>92</v>
      </c>
      <c r="AY457" s="24" t="s">
        <v>147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24" t="s">
        <v>90</v>
      </c>
      <c r="BK457" s="233">
        <f>ROUND(I457*H457,2)</f>
        <v>0</v>
      </c>
      <c r="BL457" s="24" t="s">
        <v>154</v>
      </c>
      <c r="BM457" s="24" t="s">
        <v>717</v>
      </c>
    </row>
    <row r="458" s="11" customFormat="1">
      <c r="B458" s="234"/>
      <c r="C458" s="235"/>
      <c r="D458" s="236" t="s">
        <v>156</v>
      </c>
      <c r="E458" s="237" t="s">
        <v>80</v>
      </c>
      <c r="F458" s="238" t="s">
        <v>718</v>
      </c>
      <c r="G458" s="235"/>
      <c r="H458" s="239">
        <v>2</v>
      </c>
      <c r="I458" s="240"/>
      <c r="J458" s="235"/>
      <c r="K458" s="235"/>
      <c r="L458" s="241"/>
      <c r="M458" s="242"/>
      <c r="N458" s="243"/>
      <c r="O458" s="243"/>
      <c r="P458" s="243"/>
      <c r="Q458" s="243"/>
      <c r="R458" s="243"/>
      <c r="S458" s="243"/>
      <c r="T458" s="244"/>
      <c r="AT458" s="245" t="s">
        <v>156</v>
      </c>
      <c r="AU458" s="245" t="s">
        <v>92</v>
      </c>
      <c r="AV458" s="11" t="s">
        <v>92</v>
      </c>
      <c r="AW458" s="11" t="s">
        <v>44</v>
      </c>
      <c r="AX458" s="11" t="s">
        <v>82</v>
      </c>
      <c r="AY458" s="245" t="s">
        <v>147</v>
      </c>
    </row>
    <row r="459" s="12" customFormat="1">
      <c r="B459" s="246"/>
      <c r="C459" s="247"/>
      <c r="D459" s="236" t="s">
        <v>156</v>
      </c>
      <c r="E459" s="248" t="s">
        <v>80</v>
      </c>
      <c r="F459" s="249" t="s">
        <v>158</v>
      </c>
      <c r="G459" s="247"/>
      <c r="H459" s="250">
        <v>2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AT459" s="256" t="s">
        <v>156</v>
      </c>
      <c r="AU459" s="256" t="s">
        <v>92</v>
      </c>
      <c r="AV459" s="12" t="s">
        <v>154</v>
      </c>
      <c r="AW459" s="12" t="s">
        <v>44</v>
      </c>
      <c r="AX459" s="12" t="s">
        <v>90</v>
      </c>
      <c r="AY459" s="256" t="s">
        <v>147</v>
      </c>
    </row>
    <row r="460" s="1" customFormat="1" ht="25.5" customHeight="1">
      <c r="B460" s="47"/>
      <c r="C460" s="280" t="s">
        <v>719</v>
      </c>
      <c r="D460" s="280" t="s">
        <v>241</v>
      </c>
      <c r="E460" s="281" t="s">
        <v>720</v>
      </c>
      <c r="F460" s="282" t="s">
        <v>721</v>
      </c>
      <c r="G460" s="283" t="s">
        <v>344</v>
      </c>
      <c r="H460" s="284">
        <v>2</v>
      </c>
      <c r="I460" s="285"/>
      <c r="J460" s="286">
        <f>ROUND(I460*H460,2)</f>
        <v>0</v>
      </c>
      <c r="K460" s="282" t="s">
        <v>153</v>
      </c>
      <c r="L460" s="287"/>
      <c r="M460" s="288" t="s">
        <v>80</v>
      </c>
      <c r="N460" s="289" t="s">
        <v>52</v>
      </c>
      <c r="O460" s="48"/>
      <c r="P460" s="231">
        <f>O460*H460</f>
        <v>0</v>
      </c>
      <c r="Q460" s="231">
        <v>0.051799999999999999</v>
      </c>
      <c r="R460" s="231">
        <f>Q460*H460</f>
        <v>0.1036</v>
      </c>
      <c r="S460" s="231">
        <v>0</v>
      </c>
      <c r="T460" s="232">
        <f>S460*H460</f>
        <v>0</v>
      </c>
      <c r="AR460" s="24" t="s">
        <v>191</v>
      </c>
      <c r="AT460" s="24" t="s">
        <v>241</v>
      </c>
      <c r="AU460" s="24" t="s">
        <v>92</v>
      </c>
      <c r="AY460" s="24" t="s">
        <v>147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24" t="s">
        <v>90</v>
      </c>
      <c r="BK460" s="233">
        <f>ROUND(I460*H460,2)</f>
        <v>0</v>
      </c>
      <c r="BL460" s="24" t="s">
        <v>154</v>
      </c>
      <c r="BM460" s="24" t="s">
        <v>722</v>
      </c>
    </row>
    <row r="461" s="11" customFormat="1">
      <c r="B461" s="234"/>
      <c r="C461" s="235"/>
      <c r="D461" s="236" t="s">
        <v>156</v>
      </c>
      <c r="E461" s="237" t="s">
        <v>80</v>
      </c>
      <c r="F461" s="238" t="s">
        <v>547</v>
      </c>
      <c r="G461" s="235"/>
      <c r="H461" s="239">
        <v>2</v>
      </c>
      <c r="I461" s="240"/>
      <c r="J461" s="235"/>
      <c r="K461" s="235"/>
      <c r="L461" s="241"/>
      <c r="M461" s="242"/>
      <c r="N461" s="243"/>
      <c r="O461" s="243"/>
      <c r="P461" s="243"/>
      <c r="Q461" s="243"/>
      <c r="R461" s="243"/>
      <c r="S461" s="243"/>
      <c r="T461" s="244"/>
      <c r="AT461" s="245" t="s">
        <v>156</v>
      </c>
      <c r="AU461" s="245" t="s">
        <v>92</v>
      </c>
      <c r="AV461" s="11" t="s">
        <v>92</v>
      </c>
      <c r="AW461" s="11" t="s">
        <v>44</v>
      </c>
      <c r="AX461" s="11" t="s">
        <v>90</v>
      </c>
      <c r="AY461" s="245" t="s">
        <v>147</v>
      </c>
    </row>
    <row r="462" s="1" customFormat="1" ht="16.5" customHeight="1">
      <c r="B462" s="47"/>
      <c r="C462" s="222" t="s">
        <v>723</v>
      </c>
      <c r="D462" s="222" t="s">
        <v>149</v>
      </c>
      <c r="E462" s="223" t="s">
        <v>724</v>
      </c>
      <c r="F462" s="224" t="s">
        <v>725</v>
      </c>
      <c r="G462" s="225" t="s">
        <v>344</v>
      </c>
      <c r="H462" s="226">
        <v>17</v>
      </c>
      <c r="I462" s="227"/>
      <c r="J462" s="228">
        <f>ROUND(I462*H462,2)</f>
        <v>0</v>
      </c>
      <c r="K462" s="224" t="s">
        <v>153</v>
      </c>
      <c r="L462" s="73"/>
      <c r="M462" s="229" t="s">
        <v>80</v>
      </c>
      <c r="N462" s="230" t="s">
        <v>52</v>
      </c>
      <c r="O462" s="48"/>
      <c r="P462" s="231">
        <f>O462*H462</f>
        <v>0</v>
      </c>
      <c r="Q462" s="231">
        <v>0.0079600000000000001</v>
      </c>
      <c r="R462" s="231">
        <f>Q462*H462</f>
        <v>0.13532</v>
      </c>
      <c r="S462" s="231">
        <v>0</v>
      </c>
      <c r="T462" s="232">
        <f>S462*H462</f>
        <v>0</v>
      </c>
      <c r="AR462" s="24" t="s">
        <v>154</v>
      </c>
      <c r="AT462" s="24" t="s">
        <v>149</v>
      </c>
      <c r="AU462" s="24" t="s">
        <v>92</v>
      </c>
      <c r="AY462" s="24" t="s">
        <v>147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24" t="s">
        <v>90</v>
      </c>
      <c r="BK462" s="233">
        <f>ROUND(I462*H462,2)</f>
        <v>0</v>
      </c>
      <c r="BL462" s="24" t="s">
        <v>154</v>
      </c>
      <c r="BM462" s="24" t="s">
        <v>726</v>
      </c>
    </row>
    <row r="463" s="11" customFormat="1">
      <c r="B463" s="234"/>
      <c r="C463" s="235"/>
      <c r="D463" s="236" t="s">
        <v>156</v>
      </c>
      <c r="E463" s="237" t="s">
        <v>80</v>
      </c>
      <c r="F463" s="238" t="s">
        <v>636</v>
      </c>
      <c r="G463" s="235"/>
      <c r="H463" s="239">
        <v>17</v>
      </c>
      <c r="I463" s="240"/>
      <c r="J463" s="235"/>
      <c r="K463" s="235"/>
      <c r="L463" s="241"/>
      <c r="M463" s="242"/>
      <c r="N463" s="243"/>
      <c r="O463" s="243"/>
      <c r="P463" s="243"/>
      <c r="Q463" s="243"/>
      <c r="R463" s="243"/>
      <c r="S463" s="243"/>
      <c r="T463" s="244"/>
      <c r="AT463" s="245" t="s">
        <v>156</v>
      </c>
      <c r="AU463" s="245" t="s">
        <v>92</v>
      </c>
      <c r="AV463" s="11" t="s">
        <v>92</v>
      </c>
      <c r="AW463" s="11" t="s">
        <v>44</v>
      </c>
      <c r="AX463" s="11" t="s">
        <v>82</v>
      </c>
      <c r="AY463" s="245" t="s">
        <v>147</v>
      </c>
    </row>
    <row r="464" s="12" customFormat="1">
      <c r="B464" s="246"/>
      <c r="C464" s="247"/>
      <c r="D464" s="236" t="s">
        <v>156</v>
      </c>
      <c r="E464" s="248" t="s">
        <v>80</v>
      </c>
      <c r="F464" s="249" t="s">
        <v>158</v>
      </c>
      <c r="G464" s="247"/>
      <c r="H464" s="250">
        <v>17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AT464" s="256" t="s">
        <v>156</v>
      </c>
      <c r="AU464" s="256" t="s">
        <v>92</v>
      </c>
      <c r="AV464" s="12" t="s">
        <v>154</v>
      </c>
      <c r="AW464" s="12" t="s">
        <v>44</v>
      </c>
      <c r="AX464" s="12" t="s">
        <v>90</v>
      </c>
      <c r="AY464" s="256" t="s">
        <v>147</v>
      </c>
    </row>
    <row r="465" s="1" customFormat="1" ht="25.5" customHeight="1">
      <c r="B465" s="47"/>
      <c r="C465" s="280" t="s">
        <v>727</v>
      </c>
      <c r="D465" s="280" t="s">
        <v>241</v>
      </c>
      <c r="E465" s="281" t="s">
        <v>728</v>
      </c>
      <c r="F465" s="282" t="s">
        <v>729</v>
      </c>
      <c r="G465" s="283" t="s">
        <v>344</v>
      </c>
      <c r="H465" s="284">
        <v>6</v>
      </c>
      <c r="I465" s="285"/>
      <c r="J465" s="286">
        <f>ROUND(I465*H465,2)</f>
        <v>0</v>
      </c>
      <c r="K465" s="282" t="s">
        <v>153</v>
      </c>
      <c r="L465" s="287"/>
      <c r="M465" s="288" t="s">
        <v>80</v>
      </c>
      <c r="N465" s="289" t="s">
        <v>52</v>
      </c>
      <c r="O465" s="48"/>
      <c r="P465" s="231">
        <f>O465*H465</f>
        <v>0</v>
      </c>
      <c r="Q465" s="231">
        <v>0.095500000000000002</v>
      </c>
      <c r="R465" s="231">
        <f>Q465*H465</f>
        <v>0.57299999999999995</v>
      </c>
      <c r="S465" s="231">
        <v>0</v>
      </c>
      <c r="T465" s="232">
        <f>S465*H465</f>
        <v>0</v>
      </c>
      <c r="AR465" s="24" t="s">
        <v>191</v>
      </c>
      <c r="AT465" s="24" t="s">
        <v>241</v>
      </c>
      <c r="AU465" s="24" t="s">
        <v>92</v>
      </c>
      <c r="AY465" s="24" t="s">
        <v>147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24" t="s">
        <v>90</v>
      </c>
      <c r="BK465" s="233">
        <f>ROUND(I465*H465,2)</f>
        <v>0</v>
      </c>
      <c r="BL465" s="24" t="s">
        <v>154</v>
      </c>
      <c r="BM465" s="24" t="s">
        <v>730</v>
      </c>
    </row>
    <row r="466" s="11" customFormat="1">
      <c r="B466" s="234"/>
      <c r="C466" s="235"/>
      <c r="D466" s="236" t="s">
        <v>156</v>
      </c>
      <c r="E466" s="237" t="s">
        <v>80</v>
      </c>
      <c r="F466" s="238" t="s">
        <v>731</v>
      </c>
      <c r="G466" s="235"/>
      <c r="H466" s="239">
        <v>5</v>
      </c>
      <c r="I466" s="240"/>
      <c r="J466" s="235"/>
      <c r="K466" s="235"/>
      <c r="L466" s="241"/>
      <c r="M466" s="242"/>
      <c r="N466" s="243"/>
      <c r="O466" s="243"/>
      <c r="P466" s="243"/>
      <c r="Q466" s="243"/>
      <c r="R466" s="243"/>
      <c r="S466" s="243"/>
      <c r="T466" s="244"/>
      <c r="AT466" s="245" t="s">
        <v>156</v>
      </c>
      <c r="AU466" s="245" t="s">
        <v>92</v>
      </c>
      <c r="AV466" s="11" t="s">
        <v>92</v>
      </c>
      <c r="AW466" s="11" t="s">
        <v>44</v>
      </c>
      <c r="AX466" s="11" t="s">
        <v>82</v>
      </c>
      <c r="AY466" s="245" t="s">
        <v>147</v>
      </c>
    </row>
    <row r="467" s="11" customFormat="1">
      <c r="B467" s="234"/>
      <c r="C467" s="235"/>
      <c r="D467" s="236" t="s">
        <v>156</v>
      </c>
      <c r="E467" s="237" t="s">
        <v>80</v>
      </c>
      <c r="F467" s="238" t="s">
        <v>480</v>
      </c>
      <c r="G467" s="235"/>
      <c r="H467" s="239">
        <v>1</v>
      </c>
      <c r="I467" s="240"/>
      <c r="J467" s="235"/>
      <c r="K467" s="235"/>
      <c r="L467" s="241"/>
      <c r="M467" s="242"/>
      <c r="N467" s="243"/>
      <c r="O467" s="243"/>
      <c r="P467" s="243"/>
      <c r="Q467" s="243"/>
      <c r="R467" s="243"/>
      <c r="S467" s="243"/>
      <c r="T467" s="244"/>
      <c r="AT467" s="245" t="s">
        <v>156</v>
      </c>
      <c r="AU467" s="245" t="s">
        <v>92</v>
      </c>
      <c r="AV467" s="11" t="s">
        <v>92</v>
      </c>
      <c r="AW467" s="11" t="s">
        <v>44</v>
      </c>
      <c r="AX467" s="11" t="s">
        <v>82</v>
      </c>
      <c r="AY467" s="245" t="s">
        <v>147</v>
      </c>
    </row>
    <row r="468" s="12" customFormat="1">
      <c r="B468" s="246"/>
      <c r="C468" s="247"/>
      <c r="D468" s="236" t="s">
        <v>156</v>
      </c>
      <c r="E468" s="248" t="s">
        <v>80</v>
      </c>
      <c r="F468" s="249" t="s">
        <v>158</v>
      </c>
      <c r="G468" s="247"/>
      <c r="H468" s="250">
        <v>6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AT468" s="256" t="s">
        <v>156</v>
      </c>
      <c r="AU468" s="256" t="s">
        <v>92</v>
      </c>
      <c r="AV468" s="12" t="s">
        <v>154</v>
      </c>
      <c r="AW468" s="12" t="s">
        <v>44</v>
      </c>
      <c r="AX468" s="12" t="s">
        <v>90</v>
      </c>
      <c r="AY468" s="256" t="s">
        <v>147</v>
      </c>
    </row>
    <row r="469" s="1" customFormat="1" ht="25.5" customHeight="1">
      <c r="B469" s="47"/>
      <c r="C469" s="280" t="s">
        <v>732</v>
      </c>
      <c r="D469" s="280" t="s">
        <v>241</v>
      </c>
      <c r="E469" s="281" t="s">
        <v>733</v>
      </c>
      <c r="F469" s="282" t="s">
        <v>734</v>
      </c>
      <c r="G469" s="283" t="s">
        <v>344</v>
      </c>
      <c r="H469" s="284">
        <v>1</v>
      </c>
      <c r="I469" s="285"/>
      <c r="J469" s="286">
        <f>ROUND(I469*H469,2)</f>
        <v>0</v>
      </c>
      <c r="K469" s="282" t="s">
        <v>153</v>
      </c>
      <c r="L469" s="287"/>
      <c r="M469" s="288" t="s">
        <v>80</v>
      </c>
      <c r="N469" s="289" t="s">
        <v>52</v>
      </c>
      <c r="O469" s="48"/>
      <c r="P469" s="231">
        <f>O469*H469</f>
        <v>0</v>
      </c>
      <c r="Q469" s="231">
        <v>0.098000000000000004</v>
      </c>
      <c r="R469" s="231">
        <f>Q469*H469</f>
        <v>0.098000000000000004</v>
      </c>
      <c r="S469" s="231">
        <v>0</v>
      </c>
      <c r="T469" s="232">
        <f>S469*H469</f>
        <v>0</v>
      </c>
      <c r="AR469" s="24" t="s">
        <v>191</v>
      </c>
      <c r="AT469" s="24" t="s">
        <v>241</v>
      </c>
      <c r="AU469" s="24" t="s">
        <v>92</v>
      </c>
      <c r="AY469" s="24" t="s">
        <v>147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24" t="s">
        <v>90</v>
      </c>
      <c r="BK469" s="233">
        <f>ROUND(I469*H469,2)</f>
        <v>0</v>
      </c>
      <c r="BL469" s="24" t="s">
        <v>154</v>
      </c>
      <c r="BM469" s="24" t="s">
        <v>735</v>
      </c>
    </row>
    <row r="470" s="11" customFormat="1">
      <c r="B470" s="234"/>
      <c r="C470" s="235"/>
      <c r="D470" s="236" t="s">
        <v>156</v>
      </c>
      <c r="E470" s="237" t="s">
        <v>80</v>
      </c>
      <c r="F470" s="238" t="s">
        <v>532</v>
      </c>
      <c r="G470" s="235"/>
      <c r="H470" s="239">
        <v>1</v>
      </c>
      <c r="I470" s="240"/>
      <c r="J470" s="235"/>
      <c r="K470" s="235"/>
      <c r="L470" s="241"/>
      <c r="M470" s="242"/>
      <c r="N470" s="243"/>
      <c r="O470" s="243"/>
      <c r="P470" s="243"/>
      <c r="Q470" s="243"/>
      <c r="R470" s="243"/>
      <c r="S470" s="243"/>
      <c r="T470" s="244"/>
      <c r="AT470" s="245" t="s">
        <v>156</v>
      </c>
      <c r="AU470" s="245" t="s">
        <v>92</v>
      </c>
      <c r="AV470" s="11" t="s">
        <v>92</v>
      </c>
      <c r="AW470" s="11" t="s">
        <v>44</v>
      </c>
      <c r="AX470" s="11" t="s">
        <v>90</v>
      </c>
      <c r="AY470" s="245" t="s">
        <v>147</v>
      </c>
    </row>
    <row r="471" s="1" customFormat="1" ht="25.5" customHeight="1">
      <c r="B471" s="47"/>
      <c r="C471" s="280" t="s">
        <v>736</v>
      </c>
      <c r="D471" s="280" t="s">
        <v>241</v>
      </c>
      <c r="E471" s="281" t="s">
        <v>737</v>
      </c>
      <c r="F471" s="282" t="s">
        <v>738</v>
      </c>
      <c r="G471" s="283" t="s">
        <v>344</v>
      </c>
      <c r="H471" s="284">
        <v>4</v>
      </c>
      <c r="I471" s="285"/>
      <c r="J471" s="286">
        <f>ROUND(I471*H471,2)</f>
        <v>0</v>
      </c>
      <c r="K471" s="282" t="s">
        <v>153</v>
      </c>
      <c r="L471" s="287"/>
      <c r="M471" s="288" t="s">
        <v>80</v>
      </c>
      <c r="N471" s="289" t="s">
        <v>52</v>
      </c>
      <c r="O471" s="48"/>
      <c r="P471" s="231">
        <f>O471*H471</f>
        <v>0</v>
      </c>
      <c r="Q471" s="231">
        <v>0.10100000000000001</v>
      </c>
      <c r="R471" s="231">
        <f>Q471*H471</f>
        <v>0.40400000000000003</v>
      </c>
      <c r="S471" s="231">
        <v>0</v>
      </c>
      <c r="T471" s="232">
        <f>S471*H471</f>
        <v>0</v>
      </c>
      <c r="AR471" s="24" t="s">
        <v>191</v>
      </c>
      <c r="AT471" s="24" t="s">
        <v>241</v>
      </c>
      <c r="AU471" s="24" t="s">
        <v>92</v>
      </c>
      <c r="AY471" s="24" t="s">
        <v>147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24" t="s">
        <v>90</v>
      </c>
      <c r="BK471" s="233">
        <f>ROUND(I471*H471,2)</f>
        <v>0</v>
      </c>
      <c r="BL471" s="24" t="s">
        <v>154</v>
      </c>
      <c r="BM471" s="24" t="s">
        <v>739</v>
      </c>
    </row>
    <row r="472" s="11" customFormat="1">
      <c r="B472" s="234"/>
      <c r="C472" s="235"/>
      <c r="D472" s="236" t="s">
        <v>156</v>
      </c>
      <c r="E472" s="237" t="s">
        <v>80</v>
      </c>
      <c r="F472" s="238" t="s">
        <v>687</v>
      </c>
      <c r="G472" s="235"/>
      <c r="H472" s="239">
        <v>4</v>
      </c>
      <c r="I472" s="240"/>
      <c r="J472" s="235"/>
      <c r="K472" s="235"/>
      <c r="L472" s="241"/>
      <c r="M472" s="242"/>
      <c r="N472" s="243"/>
      <c r="O472" s="243"/>
      <c r="P472" s="243"/>
      <c r="Q472" s="243"/>
      <c r="R472" s="243"/>
      <c r="S472" s="243"/>
      <c r="T472" s="244"/>
      <c r="AT472" s="245" t="s">
        <v>156</v>
      </c>
      <c r="AU472" s="245" t="s">
        <v>92</v>
      </c>
      <c r="AV472" s="11" t="s">
        <v>92</v>
      </c>
      <c r="AW472" s="11" t="s">
        <v>44</v>
      </c>
      <c r="AX472" s="11" t="s">
        <v>90</v>
      </c>
      <c r="AY472" s="245" t="s">
        <v>147</v>
      </c>
    </row>
    <row r="473" s="1" customFormat="1" ht="25.5" customHeight="1">
      <c r="B473" s="47"/>
      <c r="C473" s="280" t="s">
        <v>740</v>
      </c>
      <c r="D473" s="280" t="s">
        <v>241</v>
      </c>
      <c r="E473" s="281" t="s">
        <v>741</v>
      </c>
      <c r="F473" s="282" t="s">
        <v>742</v>
      </c>
      <c r="G473" s="283" t="s">
        <v>344</v>
      </c>
      <c r="H473" s="284">
        <v>1</v>
      </c>
      <c r="I473" s="285"/>
      <c r="J473" s="286">
        <f>ROUND(I473*H473,2)</f>
        <v>0</v>
      </c>
      <c r="K473" s="282" t="s">
        <v>153</v>
      </c>
      <c r="L473" s="287"/>
      <c r="M473" s="288" t="s">
        <v>80</v>
      </c>
      <c r="N473" s="289" t="s">
        <v>52</v>
      </c>
      <c r="O473" s="48"/>
      <c r="P473" s="231">
        <f>O473*H473</f>
        <v>0</v>
      </c>
      <c r="Q473" s="231">
        <v>0.106</v>
      </c>
      <c r="R473" s="231">
        <f>Q473*H473</f>
        <v>0.106</v>
      </c>
      <c r="S473" s="231">
        <v>0</v>
      </c>
      <c r="T473" s="232">
        <f>S473*H473</f>
        <v>0</v>
      </c>
      <c r="AR473" s="24" t="s">
        <v>191</v>
      </c>
      <c r="AT473" s="24" t="s">
        <v>241</v>
      </c>
      <c r="AU473" s="24" t="s">
        <v>92</v>
      </c>
      <c r="AY473" s="24" t="s">
        <v>147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24" t="s">
        <v>90</v>
      </c>
      <c r="BK473" s="233">
        <f>ROUND(I473*H473,2)</f>
        <v>0</v>
      </c>
      <c r="BL473" s="24" t="s">
        <v>154</v>
      </c>
      <c r="BM473" s="24" t="s">
        <v>743</v>
      </c>
    </row>
    <row r="474" s="11" customFormat="1">
      <c r="B474" s="234"/>
      <c r="C474" s="235"/>
      <c r="D474" s="236" t="s">
        <v>156</v>
      </c>
      <c r="E474" s="237" t="s">
        <v>80</v>
      </c>
      <c r="F474" s="238" t="s">
        <v>480</v>
      </c>
      <c r="G474" s="235"/>
      <c r="H474" s="239">
        <v>1</v>
      </c>
      <c r="I474" s="240"/>
      <c r="J474" s="235"/>
      <c r="K474" s="235"/>
      <c r="L474" s="241"/>
      <c r="M474" s="242"/>
      <c r="N474" s="243"/>
      <c r="O474" s="243"/>
      <c r="P474" s="243"/>
      <c r="Q474" s="243"/>
      <c r="R474" s="243"/>
      <c r="S474" s="243"/>
      <c r="T474" s="244"/>
      <c r="AT474" s="245" t="s">
        <v>156</v>
      </c>
      <c r="AU474" s="245" t="s">
        <v>92</v>
      </c>
      <c r="AV474" s="11" t="s">
        <v>92</v>
      </c>
      <c r="AW474" s="11" t="s">
        <v>44</v>
      </c>
      <c r="AX474" s="11" t="s">
        <v>90</v>
      </c>
      <c r="AY474" s="245" t="s">
        <v>147</v>
      </c>
    </row>
    <row r="475" s="1" customFormat="1" ht="25.5" customHeight="1">
      <c r="B475" s="47"/>
      <c r="C475" s="280" t="s">
        <v>744</v>
      </c>
      <c r="D475" s="280" t="s">
        <v>241</v>
      </c>
      <c r="E475" s="281" t="s">
        <v>745</v>
      </c>
      <c r="F475" s="282" t="s">
        <v>746</v>
      </c>
      <c r="G475" s="283" t="s">
        <v>344</v>
      </c>
      <c r="H475" s="284">
        <v>5</v>
      </c>
      <c r="I475" s="285"/>
      <c r="J475" s="286">
        <f>ROUND(I475*H475,2)</f>
        <v>0</v>
      </c>
      <c r="K475" s="282" t="s">
        <v>153</v>
      </c>
      <c r="L475" s="287"/>
      <c r="M475" s="288" t="s">
        <v>80</v>
      </c>
      <c r="N475" s="289" t="s">
        <v>52</v>
      </c>
      <c r="O475" s="48"/>
      <c r="P475" s="231">
        <f>O475*H475</f>
        <v>0</v>
      </c>
      <c r="Q475" s="231">
        <v>0.12</v>
      </c>
      <c r="R475" s="231">
        <f>Q475*H475</f>
        <v>0.59999999999999998</v>
      </c>
      <c r="S475" s="231">
        <v>0</v>
      </c>
      <c r="T475" s="232">
        <f>S475*H475</f>
        <v>0</v>
      </c>
      <c r="AR475" s="24" t="s">
        <v>191</v>
      </c>
      <c r="AT475" s="24" t="s">
        <v>241</v>
      </c>
      <c r="AU475" s="24" t="s">
        <v>92</v>
      </c>
      <c r="AY475" s="24" t="s">
        <v>147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24" t="s">
        <v>90</v>
      </c>
      <c r="BK475" s="233">
        <f>ROUND(I475*H475,2)</f>
        <v>0</v>
      </c>
      <c r="BL475" s="24" t="s">
        <v>154</v>
      </c>
      <c r="BM475" s="24" t="s">
        <v>747</v>
      </c>
    </row>
    <row r="476" s="11" customFormat="1">
      <c r="B476" s="234"/>
      <c r="C476" s="235"/>
      <c r="D476" s="236" t="s">
        <v>156</v>
      </c>
      <c r="E476" s="237" t="s">
        <v>80</v>
      </c>
      <c r="F476" s="238" t="s">
        <v>561</v>
      </c>
      <c r="G476" s="235"/>
      <c r="H476" s="239">
        <v>3</v>
      </c>
      <c r="I476" s="240"/>
      <c r="J476" s="235"/>
      <c r="K476" s="235"/>
      <c r="L476" s="241"/>
      <c r="M476" s="242"/>
      <c r="N476" s="243"/>
      <c r="O476" s="243"/>
      <c r="P476" s="243"/>
      <c r="Q476" s="243"/>
      <c r="R476" s="243"/>
      <c r="S476" s="243"/>
      <c r="T476" s="244"/>
      <c r="AT476" s="245" t="s">
        <v>156</v>
      </c>
      <c r="AU476" s="245" t="s">
        <v>92</v>
      </c>
      <c r="AV476" s="11" t="s">
        <v>92</v>
      </c>
      <c r="AW476" s="11" t="s">
        <v>44</v>
      </c>
      <c r="AX476" s="11" t="s">
        <v>82</v>
      </c>
      <c r="AY476" s="245" t="s">
        <v>147</v>
      </c>
    </row>
    <row r="477" s="11" customFormat="1">
      <c r="B477" s="234"/>
      <c r="C477" s="235"/>
      <c r="D477" s="236" t="s">
        <v>156</v>
      </c>
      <c r="E477" s="237" t="s">
        <v>80</v>
      </c>
      <c r="F477" s="238" t="s">
        <v>480</v>
      </c>
      <c r="G477" s="235"/>
      <c r="H477" s="239">
        <v>1</v>
      </c>
      <c r="I477" s="240"/>
      <c r="J477" s="235"/>
      <c r="K477" s="235"/>
      <c r="L477" s="241"/>
      <c r="M477" s="242"/>
      <c r="N477" s="243"/>
      <c r="O477" s="243"/>
      <c r="P477" s="243"/>
      <c r="Q477" s="243"/>
      <c r="R477" s="243"/>
      <c r="S477" s="243"/>
      <c r="T477" s="244"/>
      <c r="AT477" s="245" t="s">
        <v>156</v>
      </c>
      <c r="AU477" s="245" t="s">
        <v>92</v>
      </c>
      <c r="AV477" s="11" t="s">
        <v>92</v>
      </c>
      <c r="AW477" s="11" t="s">
        <v>44</v>
      </c>
      <c r="AX477" s="11" t="s">
        <v>82</v>
      </c>
      <c r="AY477" s="245" t="s">
        <v>147</v>
      </c>
    </row>
    <row r="478" s="11" customFormat="1">
      <c r="B478" s="234"/>
      <c r="C478" s="235"/>
      <c r="D478" s="236" t="s">
        <v>156</v>
      </c>
      <c r="E478" s="237" t="s">
        <v>80</v>
      </c>
      <c r="F478" s="238" t="s">
        <v>482</v>
      </c>
      <c r="G478" s="235"/>
      <c r="H478" s="239">
        <v>1</v>
      </c>
      <c r="I478" s="240"/>
      <c r="J478" s="235"/>
      <c r="K478" s="235"/>
      <c r="L478" s="241"/>
      <c r="M478" s="242"/>
      <c r="N478" s="243"/>
      <c r="O478" s="243"/>
      <c r="P478" s="243"/>
      <c r="Q478" s="243"/>
      <c r="R478" s="243"/>
      <c r="S478" s="243"/>
      <c r="T478" s="244"/>
      <c r="AT478" s="245" t="s">
        <v>156</v>
      </c>
      <c r="AU478" s="245" t="s">
        <v>92</v>
      </c>
      <c r="AV478" s="11" t="s">
        <v>92</v>
      </c>
      <c r="AW478" s="11" t="s">
        <v>44</v>
      </c>
      <c r="AX478" s="11" t="s">
        <v>82</v>
      </c>
      <c r="AY478" s="245" t="s">
        <v>147</v>
      </c>
    </row>
    <row r="479" s="12" customFormat="1">
      <c r="B479" s="246"/>
      <c r="C479" s="247"/>
      <c r="D479" s="236" t="s">
        <v>156</v>
      </c>
      <c r="E479" s="248" t="s">
        <v>80</v>
      </c>
      <c r="F479" s="249" t="s">
        <v>158</v>
      </c>
      <c r="G479" s="247"/>
      <c r="H479" s="250">
        <v>5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AT479" s="256" t="s">
        <v>156</v>
      </c>
      <c r="AU479" s="256" t="s">
        <v>92</v>
      </c>
      <c r="AV479" s="12" t="s">
        <v>154</v>
      </c>
      <c r="AW479" s="12" t="s">
        <v>44</v>
      </c>
      <c r="AX479" s="12" t="s">
        <v>90</v>
      </c>
      <c r="AY479" s="256" t="s">
        <v>147</v>
      </c>
    </row>
    <row r="480" s="1" customFormat="1" ht="25.5" customHeight="1">
      <c r="B480" s="47"/>
      <c r="C480" s="222" t="s">
        <v>748</v>
      </c>
      <c r="D480" s="222" t="s">
        <v>149</v>
      </c>
      <c r="E480" s="223" t="s">
        <v>749</v>
      </c>
      <c r="F480" s="224" t="s">
        <v>750</v>
      </c>
      <c r="G480" s="225" t="s">
        <v>344</v>
      </c>
      <c r="H480" s="226">
        <v>6</v>
      </c>
      <c r="I480" s="227"/>
      <c r="J480" s="228">
        <f>ROUND(I480*H480,2)</f>
        <v>0</v>
      </c>
      <c r="K480" s="224" t="s">
        <v>153</v>
      </c>
      <c r="L480" s="73"/>
      <c r="M480" s="229" t="s">
        <v>80</v>
      </c>
      <c r="N480" s="230" t="s">
        <v>52</v>
      </c>
      <c r="O480" s="48"/>
      <c r="P480" s="231">
        <f>O480*H480</f>
        <v>0</v>
      </c>
      <c r="Q480" s="231">
        <v>0</v>
      </c>
      <c r="R480" s="231">
        <f>Q480*H480</f>
        <v>0</v>
      </c>
      <c r="S480" s="231">
        <v>0</v>
      </c>
      <c r="T480" s="232">
        <f>S480*H480</f>
        <v>0</v>
      </c>
      <c r="AR480" s="24" t="s">
        <v>154</v>
      </c>
      <c r="AT480" s="24" t="s">
        <v>149</v>
      </c>
      <c r="AU480" s="24" t="s">
        <v>92</v>
      </c>
      <c r="AY480" s="24" t="s">
        <v>147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24" t="s">
        <v>90</v>
      </c>
      <c r="BK480" s="233">
        <f>ROUND(I480*H480,2)</f>
        <v>0</v>
      </c>
      <c r="BL480" s="24" t="s">
        <v>154</v>
      </c>
      <c r="BM480" s="24" t="s">
        <v>751</v>
      </c>
    </row>
    <row r="481" s="11" customFormat="1">
      <c r="B481" s="234"/>
      <c r="C481" s="235"/>
      <c r="D481" s="236" t="s">
        <v>156</v>
      </c>
      <c r="E481" s="237" t="s">
        <v>80</v>
      </c>
      <c r="F481" s="238" t="s">
        <v>351</v>
      </c>
      <c r="G481" s="235"/>
      <c r="H481" s="239">
        <v>6</v>
      </c>
      <c r="I481" s="240"/>
      <c r="J481" s="235"/>
      <c r="K481" s="235"/>
      <c r="L481" s="241"/>
      <c r="M481" s="242"/>
      <c r="N481" s="243"/>
      <c r="O481" s="243"/>
      <c r="P481" s="243"/>
      <c r="Q481" s="243"/>
      <c r="R481" s="243"/>
      <c r="S481" s="243"/>
      <c r="T481" s="244"/>
      <c r="AT481" s="245" t="s">
        <v>156</v>
      </c>
      <c r="AU481" s="245" t="s">
        <v>92</v>
      </c>
      <c r="AV481" s="11" t="s">
        <v>92</v>
      </c>
      <c r="AW481" s="11" t="s">
        <v>44</v>
      </c>
      <c r="AX481" s="11" t="s">
        <v>90</v>
      </c>
      <c r="AY481" s="245" t="s">
        <v>147</v>
      </c>
    </row>
    <row r="482" s="1" customFormat="1" ht="25.5" customHeight="1">
      <c r="B482" s="47"/>
      <c r="C482" s="280" t="s">
        <v>752</v>
      </c>
      <c r="D482" s="280" t="s">
        <v>241</v>
      </c>
      <c r="E482" s="281" t="s">
        <v>753</v>
      </c>
      <c r="F482" s="282" t="s">
        <v>754</v>
      </c>
      <c r="G482" s="283" t="s">
        <v>344</v>
      </c>
      <c r="H482" s="284">
        <v>6</v>
      </c>
      <c r="I482" s="285"/>
      <c r="J482" s="286">
        <f>ROUND(I482*H482,2)</f>
        <v>0</v>
      </c>
      <c r="K482" s="282" t="s">
        <v>80</v>
      </c>
      <c r="L482" s="287"/>
      <c r="M482" s="288" t="s">
        <v>80</v>
      </c>
      <c r="N482" s="289" t="s">
        <v>52</v>
      </c>
      <c r="O482" s="48"/>
      <c r="P482" s="231">
        <f>O482*H482</f>
        <v>0</v>
      </c>
      <c r="Q482" s="231">
        <v>0.0385</v>
      </c>
      <c r="R482" s="231">
        <f>Q482*H482</f>
        <v>0.23099999999999998</v>
      </c>
      <c r="S482" s="231">
        <v>0</v>
      </c>
      <c r="T482" s="232">
        <f>S482*H482</f>
        <v>0</v>
      </c>
      <c r="AR482" s="24" t="s">
        <v>191</v>
      </c>
      <c r="AT482" s="24" t="s">
        <v>241</v>
      </c>
      <c r="AU482" s="24" t="s">
        <v>92</v>
      </c>
      <c r="AY482" s="24" t="s">
        <v>147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24" t="s">
        <v>90</v>
      </c>
      <c r="BK482" s="233">
        <f>ROUND(I482*H482,2)</f>
        <v>0</v>
      </c>
      <c r="BL482" s="24" t="s">
        <v>154</v>
      </c>
      <c r="BM482" s="24" t="s">
        <v>755</v>
      </c>
    </row>
    <row r="483" s="11" customFormat="1">
      <c r="B483" s="234"/>
      <c r="C483" s="235"/>
      <c r="D483" s="236" t="s">
        <v>156</v>
      </c>
      <c r="E483" s="237" t="s">
        <v>80</v>
      </c>
      <c r="F483" s="238" t="s">
        <v>547</v>
      </c>
      <c r="G483" s="235"/>
      <c r="H483" s="239">
        <v>2</v>
      </c>
      <c r="I483" s="240"/>
      <c r="J483" s="235"/>
      <c r="K483" s="235"/>
      <c r="L483" s="241"/>
      <c r="M483" s="242"/>
      <c r="N483" s="243"/>
      <c r="O483" s="243"/>
      <c r="P483" s="243"/>
      <c r="Q483" s="243"/>
      <c r="R483" s="243"/>
      <c r="S483" s="243"/>
      <c r="T483" s="244"/>
      <c r="AT483" s="245" t="s">
        <v>156</v>
      </c>
      <c r="AU483" s="245" t="s">
        <v>92</v>
      </c>
      <c r="AV483" s="11" t="s">
        <v>92</v>
      </c>
      <c r="AW483" s="11" t="s">
        <v>44</v>
      </c>
      <c r="AX483" s="11" t="s">
        <v>82</v>
      </c>
      <c r="AY483" s="245" t="s">
        <v>147</v>
      </c>
    </row>
    <row r="484" s="11" customFormat="1">
      <c r="B484" s="234"/>
      <c r="C484" s="235"/>
      <c r="D484" s="236" t="s">
        <v>156</v>
      </c>
      <c r="E484" s="237" t="s">
        <v>80</v>
      </c>
      <c r="F484" s="238" t="s">
        <v>586</v>
      </c>
      <c r="G484" s="235"/>
      <c r="H484" s="239">
        <v>2</v>
      </c>
      <c r="I484" s="240"/>
      <c r="J484" s="235"/>
      <c r="K484" s="235"/>
      <c r="L484" s="241"/>
      <c r="M484" s="242"/>
      <c r="N484" s="243"/>
      <c r="O484" s="243"/>
      <c r="P484" s="243"/>
      <c r="Q484" s="243"/>
      <c r="R484" s="243"/>
      <c r="S484" s="243"/>
      <c r="T484" s="244"/>
      <c r="AT484" s="245" t="s">
        <v>156</v>
      </c>
      <c r="AU484" s="245" t="s">
        <v>92</v>
      </c>
      <c r="AV484" s="11" t="s">
        <v>92</v>
      </c>
      <c r="AW484" s="11" t="s">
        <v>44</v>
      </c>
      <c r="AX484" s="11" t="s">
        <v>82</v>
      </c>
      <c r="AY484" s="245" t="s">
        <v>147</v>
      </c>
    </row>
    <row r="485" s="11" customFormat="1">
      <c r="B485" s="234"/>
      <c r="C485" s="235"/>
      <c r="D485" s="236" t="s">
        <v>156</v>
      </c>
      <c r="E485" s="237" t="s">
        <v>80</v>
      </c>
      <c r="F485" s="238" t="s">
        <v>464</v>
      </c>
      <c r="G485" s="235"/>
      <c r="H485" s="239">
        <v>2</v>
      </c>
      <c r="I485" s="240"/>
      <c r="J485" s="235"/>
      <c r="K485" s="235"/>
      <c r="L485" s="241"/>
      <c r="M485" s="242"/>
      <c r="N485" s="243"/>
      <c r="O485" s="243"/>
      <c r="P485" s="243"/>
      <c r="Q485" s="243"/>
      <c r="R485" s="243"/>
      <c r="S485" s="243"/>
      <c r="T485" s="244"/>
      <c r="AT485" s="245" t="s">
        <v>156</v>
      </c>
      <c r="AU485" s="245" t="s">
        <v>92</v>
      </c>
      <c r="AV485" s="11" t="s">
        <v>92</v>
      </c>
      <c r="AW485" s="11" t="s">
        <v>44</v>
      </c>
      <c r="AX485" s="11" t="s">
        <v>82</v>
      </c>
      <c r="AY485" s="245" t="s">
        <v>147</v>
      </c>
    </row>
    <row r="486" s="12" customFormat="1">
      <c r="B486" s="246"/>
      <c r="C486" s="247"/>
      <c r="D486" s="236" t="s">
        <v>156</v>
      </c>
      <c r="E486" s="248" t="s">
        <v>80</v>
      </c>
      <c r="F486" s="249" t="s">
        <v>158</v>
      </c>
      <c r="G486" s="247"/>
      <c r="H486" s="250">
        <v>6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AT486" s="256" t="s">
        <v>156</v>
      </c>
      <c r="AU486" s="256" t="s">
        <v>92</v>
      </c>
      <c r="AV486" s="12" t="s">
        <v>154</v>
      </c>
      <c r="AW486" s="12" t="s">
        <v>44</v>
      </c>
      <c r="AX486" s="12" t="s">
        <v>90</v>
      </c>
      <c r="AY486" s="256" t="s">
        <v>147</v>
      </c>
    </row>
    <row r="487" s="1" customFormat="1" ht="16.5" customHeight="1">
      <c r="B487" s="47"/>
      <c r="C487" s="222" t="s">
        <v>756</v>
      </c>
      <c r="D487" s="222" t="s">
        <v>149</v>
      </c>
      <c r="E487" s="223" t="s">
        <v>757</v>
      </c>
      <c r="F487" s="224" t="s">
        <v>758</v>
      </c>
      <c r="G487" s="225" t="s">
        <v>344</v>
      </c>
      <c r="H487" s="226">
        <v>6</v>
      </c>
      <c r="I487" s="227"/>
      <c r="J487" s="228">
        <f>ROUND(I487*H487,2)</f>
        <v>0</v>
      </c>
      <c r="K487" s="224" t="s">
        <v>153</v>
      </c>
      <c r="L487" s="73"/>
      <c r="M487" s="229" t="s">
        <v>80</v>
      </c>
      <c r="N487" s="230" t="s">
        <v>52</v>
      </c>
      <c r="O487" s="48"/>
      <c r="P487" s="231">
        <f>O487*H487</f>
        <v>0</v>
      </c>
      <c r="Q487" s="231">
        <v>0.012919999999999999</v>
      </c>
      <c r="R487" s="231">
        <f>Q487*H487</f>
        <v>0.077519999999999992</v>
      </c>
      <c r="S487" s="231">
        <v>0</v>
      </c>
      <c r="T487" s="232">
        <f>S487*H487</f>
        <v>0</v>
      </c>
      <c r="AR487" s="24" t="s">
        <v>154</v>
      </c>
      <c r="AT487" s="24" t="s">
        <v>149</v>
      </c>
      <c r="AU487" s="24" t="s">
        <v>92</v>
      </c>
      <c r="AY487" s="24" t="s">
        <v>147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24" t="s">
        <v>90</v>
      </c>
      <c r="BK487" s="233">
        <f>ROUND(I487*H487,2)</f>
        <v>0</v>
      </c>
      <c r="BL487" s="24" t="s">
        <v>154</v>
      </c>
      <c r="BM487" s="24" t="s">
        <v>759</v>
      </c>
    </row>
    <row r="488" s="11" customFormat="1">
      <c r="B488" s="234"/>
      <c r="C488" s="235"/>
      <c r="D488" s="236" t="s">
        <v>156</v>
      </c>
      <c r="E488" s="237" t="s">
        <v>80</v>
      </c>
      <c r="F488" s="238" t="s">
        <v>351</v>
      </c>
      <c r="G488" s="235"/>
      <c r="H488" s="239">
        <v>6</v>
      </c>
      <c r="I488" s="240"/>
      <c r="J488" s="235"/>
      <c r="K488" s="235"/>
      <c r="L488" s="241"/>
      <c r="M488" s="242"/>
      <c r="N488" s="243"/>
      <c r="O488" s="243"/>
      <c r="P488" s="243"/>
      <c r="Q488" s="243"/>
      <c r="R488" s="243"/>
      <c r="S488" s="243"/>
      <c r="T488" s="244"/>
      <c r="AT488" s="245" t="s">
        <v>156</v>
      </c>
      <c r="AU488" s="245" t="s">
        <v>92</v>
      </c>
      <c r="AV488" s="11" t="s">
        <v>92</v>
      </c>
      <c r="AW488" s="11" t="s">
        <v>44</v>
      </c>
      <c r="AX488" s="11" t="s">
        <v>82</v>
      </c>
      <c r="AY488" s="245" t="s">
        <v>147</v>
      </c>
    </row>
    <row r="489" s="12" customFormat="1">
      <c r="B489" s="246"/>
      <c r="C489" s="247"/>
      <c r="D489" s="236" t="s">
        <v>156</v>
      </c>
      <c r="E489" s="248" t="s">
        <v>80</v>
      </c>
      <c r="F489" s="249" t="s">
        <v>158</v>
      </c>
      <c r="G489" s="247"/>
      <c r="H489" s="250">
        <v>6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AT489" s="256" t="s">
        <v>156</v>
      </c>
      <c r="AU489" s="256" t="s">
        <v>92</v>
      </c>
      <c r="AV489" s="12" t="s">
        <v>154</v>
      </c>
      <c r="AW489" s="12" t="s">
        <v>44</v>
      </c>
      <c r="AX489" s="12" t="s">
        <v>90</v>
      </c>
      <c r="AY489" s="256" t="s">
        <v>147</v>
      </c>
    </row>
    <row r="490" s="1" customFormat="1" ht="25.5" customHeight="1">
      <c r="B490" s="47"/>
      <c r="C490" s="280" t="s">
        <v>760</v>
      </c>
      <c r="D490" s="280" t="s">
        <v>241</v>
      </c>
      <c r="E490" s="281" t="s">
        <v>761</v>
      </c>
      <c r="F490" s="282" t="s">
        <v>762</v>
      </c>
      <c r="G490" s="283" t="s">
        <v>344</v>
      </c>
      <c r="H490" s="284">
        <v>6</v>
      </c>
      <c r="I490" s="285"/>
      <c r="J490" s="286">
        <f>ROUND(I490*H490,2)</f>
        <v>0</v>
      </c>
      <c r="K490" s="282" t="s">
        <v>80</v>
      </c>
      <c r="L490" s="287"/>
      <c r="M490" s="288" t="s">
        <v>80</v>
      </c>
      <c r="N490" s="289" t="s">
        <v>52</v>
      </c>
      <c r="O490" s="48"/>
      <c r="P490" s="231">
        <f>O490*H490</f>
        <v>0</v>
      </c>
      <c r="Q490" s="231">
        <v>0.042099999999999999</v>
      </c>
      <c r="R490" s="231">
        <f>Q490*H490</f>
        <v>0.25259999999999999</v>
      </c>
      <c r="S490" s="231">
        <v>0</v>
      </c>
      <c r="T490" s="232">
        <f>S490*H490</f>
        <v>0</v>
      </c>
      <c r="AR490" s="24" t="s">
        <v>191</v>
      </c>
      <c r="AT490" s="24" t="s">
        <v>241</v>
      </c>
      <c r="AU490" s="24" t="s">
        <v>92</v>
      </c>
      <c r="AY490" s="24" t="s">
        <v>147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24" t="s">
        <v>90</v>
      </c>
      <c r="BK490" s="233">
        <f>ROUND(I490*H490,2)</f>
        <v>0</v>
      </c>
      <c r="BL490" s="24" t="s">
        <v>154</v>
      </c>
      <c r="BM490" s="24" t="s">
        <v>763</v>
      </c>
    </row>
    <row r="491" s="11" customFormat="1">
      <c r="B491" s="234"/>
      <c r="C491" s="235"/>
      <c r="D491" s="236" t="s">
        <v>156</v>
      </c>
      <c r="E491" s="237" t="s">
        <v>80</v>
      </c>
      <c r="F491" s="238" t="s">
        <v>547</v>
      </c>
      <c r="G491" s="235"/>
      <c r="H491" s="239">
        <v>2</v>
      </c>
      <c r="I491" s="240"/>
      <c r="J491" s="235"/>
      <c r="K491" s="235"/>
      <c r="L491" s="241"/>
      <c r="M491" s="242"/>
      <c r="N491" s="243"/>
      <c r="O491" s="243"/>
      <c r="P491" s="243"/>
      <c r="Q491" s="243"/>
      <c r="R491" s="243"/>
      <c r="S491" s="243"/>
      <c r="T491" s="244"/>
      <c r="AT491" s="245" t="s">
        <v>156</v>
      </c>
      <c r="AU491" s="245" t="s">
        <v>92</v>
      </c>
      <c r="AV491" s="11" t="s">
        <v>92</v>
      </c>
      <c r="AW491" s="11" t="s">
        <v>44</v>
      </c>
      <c r="AX491" s="11" t="s">
        <v>82</v>
      </c>
      <c r="AY491" s="245" t="s">
        <v>147</v>
      </c>
    </row>
    <row r="492" s="11" customFormat="1">
      <c r="B492" s="234"/>
      <c r="C492" s="235"/>
      <c r="D492" s="236" t="s">
        <v>156</v>
      </c>
      <c r="E492" s="237" t="s">
        <v>80</v>
      </c>
      <c r="F492" s="238" t="s">
        <v>586</v>
      </c>
      <c r="G492" s="235"/>
      <c r="H492" s="239">
        <v>2</v>
      </c>
      <c r="I492" s="240"/>
      <c r="J492" s="235"/>
      <c r="K492" s="235"/>
      <c r="L492" s="241"/>
      <c r="M492" s="242"/>
      <c r="N492" s="243"/>
      <c r="O492" s="243"/>
      <c r="P492" s="243"/>
      <c r="Q492" s="243"/>
      <c r="R492" s="243"/>
      <c r="S492" s="243"/>
      <c r="T492" s="244"/>
      <c r="AT492" s="245" t="s">
        <v>156</v>
      </c>
      <c r="AU492" s="245" t="s">
        <v>92</v>
      </c>
      <c r="AV492" s="11" t="s">
        <v>92</v>
      </c>
      <c r="AW492" s="11" t="s">
        <v>44</v>
      </c>
      <c r="AX492" s="11" t="s">
        <v>82</v>
      </c>
      <c r="AY492" s="245" t="s">
        <v>147</v>
      </c>
    </row>
    <row r="493" s="11" customFormat="1">
      <c r="B493" s="234"/>
      <c r="C493" s="235"/>
      <c r="D493" s="236" t="s">
        <v>156</v>
      </c>
      <c r="E493" s="237" t="s">
        <v>80</v>
      </c>
      <c r="F493" s="238" t="s">
        <v>464</v>
      </c>
      <c r="G493" s="235"/>
      <c r="H493" s="239">
        <v>2</v>
      </c>
      <c r="I493" s="240"/>
      <c r="J493" s="235"/>
      <c r="K493" s="235"/>
      <c r="L493" s="241"/>
      <c r="M493" s="242"/>
      <c r="N493" s="243"/>
      <c r="O493" s="243"/>
      <c r="P493" s="243"/>
      <c r="Q493" s="243"/>
      <c r="R493" s="243"/>
      <c r="S493" s="243"/>
      <c r="T493" s="244"/>
      <c r="AT493" s="245" t="s">
        <v>156</v>
      </c>
      <c r="AU493" s="245" t="s">
        <v>92</v>
      </c>
      <c r="AV493" s="11" t="s">
        <v>92</v>
      </c>
      <c r="AW493" s="11" t="s">
        <v>44</v>
      </c>
      <c r="AX493" s="11" t="s">
        <v>82</v>
      </c>
      <c r="AY493" s="245" t="s">
        <v>147</v>
      </c>
    </row>
    <row r="494" s="12" customFormat="1">
      <c r="B494" s="246"/>
      <c r="C494" s="247"/>
      <c r="D494" s="236" t="s">
        <v>156</v>
      </c>
      <c r="E494" s="248" t="s">
        <v>80</v>
      </c>
      <c r="F494" s="249" t="s">
        <v>158</v>
      </c>
      <c r="G494" s="247"/>
      <c r="H494" s="250">
        <v>6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AT494" s="256" t="s">
        <v>156</v>
      </c>
      <c r="AU494" s="256" t="s">
        <v>92</v>
      </c>
      <c r="AV494" s="12" t="s">
        <v>154</v>
      </c>
      <c r="AW494" s="12" t="s">
        <v>44</v>
      </c>
      <c r="AX494" s="12" t="s">
        <v>90</v>
      </c>
      <c r="AY494" s="256" t="s">
        <v>147</v>
      </c>
    </row>
    <row r="495" s="1" customFormat="1" ht="16.5" customHeight="1">
      <c r="B495" s="47"/>
      <c r="C495" s="222" t="s">
        <v>764</v>
      </c>
      <c r="D495" s="222" t="s">
        <v>149</v>
      </c>
      <c r="E495" s="223" t="s">
        <v>765</v>
      </c>
      <c r="F495" s="224" t="s">
        <v>766</v>
      </c>
      <c r="G495" s="225" t="s">
        <v>344</v>
      </c>
      <c r="H495" s="226">
        <v>3</v>
      </c>
      <c r="I495" s="227"/>
      <c r="J495" s="228">
        <f>ROUND(I495*H495,2)</f>
        <v>0</v>
      </c>
      <c r="K495" s="224" t="s">
        <v>153</v>
      </c>
      <c r="L495" s="73"/>
      <c r="M495" s="229" t="s">
        <v>80</v>
      </c>
      <c r="N495" s="230" t="s">
        <v>52</v>
      </c>
      <c r="O495" s="48"/>
      <c r="P495" s="231">
        <f>O495*H495</f>
        <v>0</v>
      </c>
      <c r="Q495" s="231">
        <v>0.01652</v>
      </c>
      <c r="R495" s="231">
        <f>Q495*H495</f>
        <v>0.04956</v>
      </c>
      <c r="S495" s="231">
        <v>0</v>
      </c>
      <c r="T495" s="232">
        <f>S495*H495</f>
        <v>0</v>
      </c>
      <c r="AR495" s="24" t="s">
        <v>154</v>
      </c>
      <c r="AT495" s="24" t="s">
        <v>149</v>
      </c>
      <c r="AU495" s="24" t="s">
        <v>92</v>
      </c>
      <c r="AY495" s="24" t="s">
        <v>147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24" t="s">
        <v>90</v>
      </c>
      <c r="BK495" s="233">
        <f>ROUND(I495*H495,2)</f>
        <v>0</v>
      </c>
      <c r="BL495" s="24" t="s">
        <v>154</v>
      </c>
      <c r="BM495" s="24" t="s">
        <v>767</v>
      </c>
    </row>
    <row r="496" s="11" customFormat="1">
      <c r="B496" s="234"/>
      <c r="C496" s="235"/>
      <c r="D496" s="236" t="s">
        <v>156</v>
      </c>
      <c r="E496" s="237" t="s">
        <v>80</v>
      </c>
      <c r="F496" s="238" t="s">
        <v>346</v>
      </c>
      <c r="G496" s="235"/>
      <c r="H496" s="239">
        <v>3</v>
      </c>
      <c r="I496" s="240"/>
      <c r="J496" s="235"/>
      <c r="K496" s="235"/>
      <c r="L496" s="241"/>
      <c r="M496" s="242"/>
      <c r="N496" s="243"/>
      <c r="O496" s="243"/>
      <c r="P496" s="243"/>
      <c r="Q496" s="243"/>
      <c r="R496" s="243"/>
      <c r="S496" s="243"/>
      <c r="T496" s="244"/>
      <c r="AT496" s="245" t="s">
        <v>156</v>
      </c>
      <c r="AU496" s="245" t="s">
        <v>92</v>
      </c>
      <c r="AV496" s="11" t="s">
        <v>92</v>
      </c>
      <c r="AW496" s="11" t="s">
        <v>44</v>
      </c>
      <c r="AX496" s="11" t="s">
        <v>90</v>
      </c>
      <c r="AY496" s="245" t="s">
        <v>147</v>
      </c>
    </row>
    <row r="497" s="1" customFormat="1" ht="16.5" customHeight="1">
      <c r="B497" s="47"/>
      <c r="C497" s="280" t="s">
        <v>768</v>
      </c>
      <c r="D497" s="280" t="s">
        <v>241</v>
      </c>
      <c r="E497" s="281" t="s">
        <v>769</v>
      </c>
      <c r="F497" s="282" t="s">
        <v>770</v>
      </c>
      <c r="G497" s="283" t="s">
        <v>344</v>
      </c>
      <c r="H497" s="284">
        <v>2</v>
      </c>
      <c r="I497" s="285"/>
      <c r="J497" s="286">
        <f>ROUND(I497*H497,2)</f>
        <v>0</v>
      </c>
      <c r="K497" s="282" t="s">
        <v>80</v>
      </c>
      <c r="L497" s="287"/>
      <c r="M497" s="288" t="s">
        <v>80</v>
      </c>
      <c r="N497" s="289" t="s">
        <v>52</v>
      </c>
      <c r="O497" s="48"/>
      <c r="P497" s="231">
        <f>O497*H497</f>
        <v>0</v>
      </c>
      <c r="Q497" s="231">
        <v>0.108</v>
      </c>
      <c r="R497" s="231">
        <f>Q497*H497</f>
        <v>0.216</v>
      </c>
      <c r="S497" s="231">
        <v>0</v>
      </c>
      <c r="T497" s="232">
        <f>S497*H497</f>
        <v>0</v>
      </c>
      <c r="AR497" s="24" t="s">
        <v>191</v>
      </c>
      <c r="AT497" s="24" t="s">
        <v>241</v>
      </c>
      <c r="AU497" s="24" t="s">
        <v>92</v>
      </c>
      <c r="AY497" s="24" t="s">
        <v>147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24" t="s">
        <v>90</v>
      </c>
      <c r="BK497" s="233">
        <f>ROUND(I497*H497,2)</f>
        <v>0</v>
      </c>
      <c r="BL497" s="24" t="s">
        <v>154</v>
      </c>
      <c r="BM497" s="24" t="s">
        <v>771</v>
      </c>
    </row>
    <row r="498" s="11" customFormat="1">
      <c r="B498" s="234"/>
      <c r="C498" s="235"/>
      <c r="D498" s="236" t="s">
        <v>156</v>
      </c>
      <c r="E498" s="237" t="s">
        <v>80</v>
      </c>
      <c r="F498" s="238" t="s">
        <v>537</v>
      </c>
      <c r="G498" s="235"/>
      <c r="H498" s="239">
        <v>1</v>
      </c>
      <c r="I498" s="240"/>
      <c r="J498" s="235"/>
      <c r="K498" s="235"/>
      <c r="L498" s="241"/>
      <c r="M498" s="242"/>
      <c r="N498" s="243"/>
      <c r="O498" s="243"/>
      <c r="P498" s="243"/>
      <c r="Q498" s="243"/>
      <c r="R498" s="243"/>
      <c r="S498" s="243"/>
      <c r="T498" s="244"/>
      <c r="AT498" s="245" t="s">
        <v>156</v>
      </c>
      <c r="AU498" s="245" t="s">
        <v>92</v>
      </c>
      <c r="AV498" s="11" t="s">
        <v>92</v>
      </c>
      <c r="AW498" s="11" t="s">
        <v>44</v>
      </c>
      <c r="AX498" s="11" t="s">
        <v>82</v>
      </c>
      <c r="AY498" s="245" t="s">
        <v>147</v>
      </c>
    </row>
    <row r="499" s="11" customFormat="1">
      <c r="B499" s="234"/>
      <c r="C499" s="235"/>
      <c r="D499" s="236" t="s">
        <v>156</v>
      </c>
      <c r="E499" s="237" t="s">
        <v>80</v>
      </c>
      <c r="F499" s="238" t="s">
        <v>563</v>
      </c>
      <c r="G499" s="235"/>
      <c r="H499" s="239">
        <v>1</v>
      </c>
      <c r="I499" s="240"/>
      <c r="J499" s="235"/>
      <c r="K499" s="235"/>
      <c r="L499" s="241"/>
      <c r="M499" s="242"/>
      <c r="N499" s="243"/>
      <c r="O499" s="243"/>
      <c r="P499" s="243"/>
      <c r="Q499" s="243"/>
      <c r="R499" s="243"/>
      <c r="S499" s="243"/>
      <c r="T499" s="244"/>
      <c r="AT499" s="245" t="s">
        <v>156</v>
      </c>
      <c r="AU499" s="245" t="s">
        <v>92</v>
      </c>
      <c r="AV499" s="11" t="s">
        <v>92</v>
      </c>
      <c r="AW499" s="11" t="s">
        <v>44</v>
      </c>
      <c r="AX499" s="11" t="s">
        <v>82</v>
      </c>
      <c r="AY499" s="245" t="s">
        <v>147</v>
      </c>
    </row>
    <row r="500" s="12" customFormat="1">
      <c r="B500" s="246"/>
      <c r="C500" s="247"/>
      <c r="D500" s="236" t="s">
        <v>156</v>
      </c>
      <c r="E500" s="248" t="s">
        <v>80</v>
      </c>
      <c r="F500" s="249" t="s">
        <v>158</v>
      </c>
      <c r="G500" s="247"/>
      <c r="H500" s="250">
        <v>2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AT500" s="256" t="s">
        <v>156</v>
      </c>
      <c r="AU500" s="256" t="s">
        <v>92</v>
      </c>
      <c r="AV500" s="12" t="s">
        <v>154</v>
      </c>
      <c r="AW500" s="12" t="s">
        <v>44</v>
      </c>
      <c r="AX500" s="12" t="s">
        <v>90</v>
      </c>
      <c r="AY500" s="256" t="s">
        <v>147</v>
      </c>
    </row>
    <row r="501" s="1" customFormat="1" ht="16.5" customHeight="1">
      <c r="B501" s="47"/>
      <c r="C501" s="280" t="s">
        <v>772</v>
      </c>
      <c r="D501" s="280" t="s">
        <v>241</v>
      </c>
      <c r="E501" s="281" t="s">
        <v>773</v>
      </c>
      <c r="F501" s="282" t="s">
        <v>774</v>
      </c>
      <c r="G501" s="283" t="s">
        <v>344</v>
      </c>
      <c r="H501" s="284">
        <v>1</v>
      </c>
      <c r="I501" s="285"/>
      <c r="J501" s="286">
        <f>ROUND(I501*H501,2)</f>
        <v>0</v>
      </c>
      <c r="K501" s="282" t="s">
        <v>80</v>
      </c>
      <c r="L501" s="287"/>
      <c r="M501" s="288" t="s">
        <v>80</v>
      </c>
      <c r="N501" s="289" t="s">
        <v>52</v>
      </c>
      <c r="O501" s="48"/>
      <c r="P501" s="231">
        <f>O501*H501</f>
        <v>0</v>
      </c>
      <c r="Q501" s="231">
        <v>0.114</v>
      </c>
      <c r="R501" s="231">
        <f>Q501*H501</f>
        <v>0.114</v>
      </c>
      <c r="S501" s="231">
        <v>0</v>
      </c>
      <c r="T501" s="232">
        <f>S501*H501</f>
        <v>0</v>
      </c>
      <c r="AR501" s="24" t="s">
        <v>191</v>
      </c>
      <c r="AT501" s="24" t="s">
        <v>241</v>
      </c>
      <c r="AU501" s="24" t="s">
        <v>92</v>
      </c>
      <c r="AY501" s="24" t="s">
        <v>147</v>
      </c>
      <c r="BE501" s="233">
        <f>IF(N501="základní",J501,0)</f>
        <v>0</v>
      </c>
      <c r="BF501" s="233">
        <f>IF(N501="snížená",J501,0)</f>
        <v>0</v>
      </c>
      <c r="BG501" s="233">
        <f>IF(N501="zákl. přenesená",J501,0)</f>
        <v>0</v>
      </c>
      <c r="BH501" s="233">
        <f>IF(N501="sníž. přenesená",J501,0)</f>
        <v>0</v>
      </c>
      <c r="BI501" s="233">
        <f>IF(N501="nulová",J501,0)</f>
        <v>0</v>
      </c>
      <c r="BJ501" s="24" t="s">
        <v>90</v>
      </c>
      <c r="BK501" s="233">
        <f>ROUND(I501*H501,2)</f>
        <v>0</v>
      </c>
      <c r="BL501" s="24" t="s">
        <v>154</v>
      </c>
      <c r="BM501" s="24" t="s">
        <v>775</v>
      </c>
    </row>
    <row r="502" s="11" customFormat="1">
      <c r="B502" s="234"/>
      <c r="C502" s="235"/>
      <c r="D502" s="236" t="s">
        <v>156</v>
      </c>
      <c r="E502" s="237" t="s">
        <v>80</v>
      </c>
      <c r="F502" s="238" t="s">
        <v>532</v>
      </c>
      <c r="G502" s="235"/>
      <c r="H502" s="239">
        <v>1</v>
      </c>
      <c r="I502" s="240"/>
      <c r="J502" s="235"/>
      <c r="K502" s="235"/>
      <c r="L502" s="241"/>
      <c r="M502" s="242"/>
      <c r="N502" s="243"/>
      <c r="O502" s="243"/>
      <c r="P502" s="243"/>
      <c r="Q502" s="243"/>
      <c r="R502" s="243"/>
      <c r="S502" s="243"/>
      <c r="T502" s="244"/>
      <c r="AT502" s="245" t="s">
        <v>156</v>
      </c>
      <c r="AU502" s="245" t="s">
        <v>92</v>
      </c>
      <c r="AV502" s="11" t="s">
        <v>92</v>
      </c>
      <c r="AW502" s="11" t="s">
        <v>44</v>
      </c>
      <c r="AX502" s="11" t="s">
        <v>82</v>
      </c>
      <c r="AY502" s="245" t="s">
        <v>147</v>
      </c>
    </row>
    <row r="503" s="12" customFormat="1">
      <c r="B503" s="246"/>
      <c r="C503" s="247"/>
      <c r="D503" s="236" t="s">
        <v>156</v>
      </c>
      <c r="E503" s="248" t="s">
        <v>80</v>
      </c>
      <c r="F503" s="249" t="s">
        <v>158</v>
      </c>
      <c r="G503" s="247"/>
      <c r="H503" s="250">
        <v>1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AT503" s="256" t="s">
        <v>156</v>
      </c>
      <c r="AU503" s="256" t="s">
        <v>92</v>
      </c>
      <c r="AV503" s="12" t="s">
        <v>154</v>
      </c>
      <c r="AW503" s="12" t="s">
        <v>44</v>
      </c>
      <c r="AX503" s="12" t="s">
        <v>90</v>
      </c>
      <c r="AY503" s="256" t="s">
        <v>147</v>
      </c>
    </row>
    <row r="504" s="1" customFormat="1" ht="16.5" customHeight="1">
      <c r="B504" s="47"/>
      <c r="C504" s="222" t="s">
        <v>776</v>
      </c>
      <c r="D504" s="222" t="s">
        <v>149</v>
      </c>
      <c r="E504" s="223" t="s">
        <v>777</v>
      </c>
      <c r="F504" s="224" t="s">
        <v>778</v>
      </c>
      <c r="G504" s="225" t="s">
        <v>344</v>
      </c>
      <c r="H504" s="226">
        <v>12</v>
      </c>
      <c r="I504" s="227"/>
      <c r="J504" s="228">
        <f>ROUND(I504*H504,2)</f>
        <v>0</v>
      </c>
      <c r="K504" s="224" t="s">
        <v>153</v>
      </c>
      <c r="L504" s="73"/>
      <c r="M504" s="229" t="s">
        <v>80</v>
      </c>
      <c r="N504" s="230" t="s">
        <v>52</v>
      </c>
      <c r="O504" s="48"/>
      <c r="P504" s="231">
        <f>O504*H504</f>
        <v>0</v>
      </c>
      <c r="Q504" s="231">
        <v>0.00085999999999999998</v>
      </c>
      <c r="R504" s="231">
        <f>Q504*H504</f>
        <v>0.010319999999999999</v>
      </c>
      <c r="S504" s="231">
        <v>0</v>
      </c>
      <c r="T504" s="232">
        <f>S504*H504</f>
        <v>0</v>
      </c>
      <c r="AR504" s="24" t="s">
        <v>154</v>
      </c>
      <c r="AT504" s="24" t="s">
        <v>149</v>
      </c>
      <c r="AU504" s="24" t="s">
        <v>92</v>
      </c>
      <c r="AY504" s="24" t="s">
        <v>147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24" t="s">
        <v>90</v>
      </c>
      <c r="BK504" s="233">
        <f>ROUND(I504*H504,2)</f>
        <v>0</v>
      </c>
      <c r="BL504" s="24" t="s">
        <v>154</v>
      </c>
      <c r="BM504" s="24" t="s">
        <v>779</v>
      </c>
    </row>
    <row r="505" s="11" customFormat="1">
      <c r="B505" s="234"/>
      <c r="C505" s="235"/>
      <c r="D505" s="236" t="s">
        <v>156</v>
      </c>
      <c r="E505" s="237" t="s">
        <v>80</v>
      </c>
      <c r="F505" s="238" t="s">
        <v>780</v>
      </c>
      <c r="G505" s="235"/>
      <c r="H505" s="239">
        <v>12</v>
      </c>
      <c r="I505" s="240"/>
      <c r="J505" s="235"/>
      <c r="K505" s="235"/>
      <c r="L505" s="241"/>
      <c r="M505" s="242"/>
      <c r="N505" s="243"/>
      <c r="O505" s="243"/>
      <c r="P505" s="243"/>
      <c r="Q505" s="243"/>
      <c r="R505" s="243"/>
      <c r="S505" s="243"/>
      <c r="T505" s="244"/>
      <c r="AT505" s="245" t="s">
        <v>156</v>
      </c>
      <c r="AU505" s="245" t="s">
        <v>92</v>
      </c>
      <c r="AV505" s="11" t="s">
        <v>92</v>
      </c>
      <c r="AW505" s="11" t="s">
        <v>44</v>
      </c>
      <c r="AX505" s="11" t="s">
        <v>90</v>
      </c>
      <c r="AY505" s="245" t="s">
        <v>147</v>
      </c>
    </row>
    <row r="506" s="1" customFormat="1" ht="16.5" customHeight="1">
      <c r="B506" s="47"/>
      <c r="C506" s="280" t="s">
        <v>781</v>
      </c>
      <c r="D506" s="280" t="s">
        <v>241</v>
      </c>
      <c r="E506" s="281" t="s">
        <v>782</v>
      </c>
      <c r="F506" s="282" t="s">
        <v>783</v>
      </c>
      <c r="G506" s="283" t="s">
        <v>344</v>
      </c>
      <c r="H506" s="284">
        <v>12</v>
      </c>
      <c r="I506" s="285"/>
      <c r="J506" s="286">
        <f>ROUND(I506*H506,2)</f>
        <v>0</v>
      </c>
      <c r="K506" s="282" t="s">
        <v>153</v>
      </c>
      <c r="L506" s="287"/>
      <c r="M506" s="288" t="s">
        <v>80</v>
      </c>
      <c r="N506" s="289" t="s">
        <v>52</v>
      </c>
      <c r="O506" s="48"/>
      <c r="P506" s="231">
        <f>O506*H506</f>
        <v>0</v>
      </c>
      <c r="Q506" s="231">
        <v>0.01847</v>
      </c>
      <c r="R506" s="231">
        <f>Q506*H506</f>
        <v>0.22164</v>
      </c>
      <c r="S506" s="231">
        <v>0</v>
      </c>
      <c r="T506" s="232">
        <f>S506*H506</f>
        <v>0</v>
      </c>
      <c r="AR506" s="24" t="s">
        <v>191</v>
      </c>
      <c r="AT506" s="24" t="s">
        <v>241</v>
      </c>
      <c r="AU506" s="24" t="s">
        <v>92</v>
      </c>
      <c r="AY506" s="24" t="s">
        <v>147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24" t="s">
        <v>90</v>
      </c>
      <c r="BK506" s="233">
        <f>ROUND(I506*H506,2)</f>
        <v>0</v>
      </c>
      <c r="BL506" s="24" t="s">
        <v>154</v>
      </c>
      <c r="BM506" s="24" t="s">
        <v>784</v>
      </c>
    </row>
    <row r="507" s="11" customFormat="1">
      <c r="B507" s="234"/>
      <c r="C507" s="235"/>
      <c r="D507" s="236" t="s">
        <v>156</v>
      </c>
      <c r="E507" s="237" t="s">
        <v>80</v>
      </c>
      <c r="F507" s="238" t="s">
        <v>785</v>
      </c>
      <c r="G507" s="235"/>
      <c r="H507" s="239">
        <v>7</v>
      </c>
      <c r="I507" s="240"/>
      <c r="J507" s="235"/>
      <c r="K507" s="235"/>
      <c r="L507" s="241"/>
      <c r="M507" s="242"/>
      <c r="N507" s="243"/>
      <c r="O507" s="243"/>
      <c r="P507" s="243"/>
      <c r="Q507" s="243"/>
      <c r="R507" s="243"/>
      <c r="S507" s="243"/>
      <c r="T507" s="244"/>
      <c r="AT507" s="245" t="s">
        <v>156</v>
      </c>
      <c r="AU507" s="245" t="s">
        <v>92</v>
      </c>
      <c r="AV507" s="11" t="s">
        <v>92</v>
      </c>
      <c r="AW507" s="11" t="s">
        <v>44</v>
      </c>
      <c r="AX507" s="11" t="s">
        <v>82</v>
      </c>
      <c r="AY507" s="245" t="s">
        <v>147</v>
      </c>
    </row>
    <row r="508" s="11" customFormat="1">
      <c r="B508" s="234"/>
      <c r="C508" s="235"/>
      <c r="D508" s="236" t="s">
        <v>156</v>
      </c>
      <c r="E508" s="237" t="s">
        <v>80</v>
      </c>
      <c r="F508" s="238" t="s">
        <v>562</v>
      </c>
      <c r="G508" s="235"/>
      <c r="H508" s="239">
        <v>2</v>
      </c>
      <c r="I508" s="240"/>
      <c r="J508" s="235"/>
      <c r="K508" s="235"/>
      <c r="L508" s="241"/>
      <c r="M508" s="242"/>
      <c r="N508" s="243"/>
      <c r="O508" s="243"/>
      <c r="P508" s="243"/>
      <c r="Q508" s="243"/>
      <c r="R508" s="243"/>
      <c r="S508" s="243"/>
      <c r="T508" s="244"/>
      <c r="AT508" s="245" t="s">
        <v>156</v>
      </c>
      <c r="AU508" s="245" t="s">
        <v>92</v>
      </c>
      <c r="AV508" s="11" t="s">
        <v>92</v>
      </c>
      <c r="AW508" s="11" t="s">
        <v>44</v>
      </c>
      <c r="AX508" s="11" t="s">
        <v>82</v>
      </c>
      <c r="AY508" s="245" t="s">
        <v>147</v>
      </c>
    </row>
    <row r="509" s="11" customFormat="1">
      <c r="B509" s="234"/>
      <c r="C509" s="235"/>
      <c r="D509" s="236" t="s">
        <v>156</v>
      </c>
      <c r="E509" s="237" t="s">
        <v>80</v>
      </c>
      <c r="F509" s="238" t="s">
        <v>514</v>
      </c>
      <c r="G509" s="235"/>
      <c r="H509" s="239">
        <v>2</v>
      </c>
      <c r="I509" s="240"/>
      <c r="J509" s="235"/>
      <c r="K509" s="235"/>
      <c r="L509" s="241"/>
      <c r="M509" s="242"/>
      <c r="N509" s="243"/>
      <c r="O509" s="243"/>
      <c r="P509" s="243"/>
      <c r="Q509" s="243"/>
      <c r="R509" s="243"/>
      <c r="S509" s="243"/>
      <c r="T509" s="244"/>
      <c r="AT509" s="245" t="s">
        <v>156</v>
      </c>
      <c r="AU509" s="245" t="s">
        <v>92</v>
      </c>
      <c r="AV509" s="11" t="s">
        <v>92</v>
      </c>
      <c r="AW509" s="11" t="s">
        <v>44</v>
      </c>
      <c r="AX509" s="11" t="s">
        <v>82</v>
      </c>
      <c r="AY509" s="245" t="s">
        <v>147</v>
      </c>
    </row>
    <row r="510" s="11" customFormat="1">
      <c r="B510" s="234"/>
      <c r="C510" s="235"/>
      <c r="D510" s="236" t="s">
        <v>156</v>
      </c>
      <c r="E510" s="237" t="s">
        <v>80</v>
      </c>
      <c r="F510" s="238" t="s">
        <v>537</v>
      </c>
      <c r="G510" s="235"/>
      <c r="H510" s="239">
        <v>1</v>
      </c>
      <c r="I510" s="240"/>
      <c r="J510" s="235"/>
      <c r="K510" s="235"/>
      <c r="L510" s="241"/>
      <c r="M510" s="242"/>
      <c r="N510" s="243"/>
      <c r="O510" s="243"/>
      <c r="P510" s="243"/>
      <c r="Q510" s="243"/>
      <c r="R510" s="243"/>
      <c r="S510" s="243"/>
      <c r="T510" s="244"/>
      <c r="AT510" s="245" t="s">
        <v>156</v>
      </c>
      <c r="AU510" s="245" t="s">
        <v>92</v>
      </c>
      <c r="AV510" s="11" t="s">
        <v>92</v>
      </c>
      <c r="AW510" s="11" t="s">
        <v>44</v>
      </c>
      <c r="AX510" s="11" t="s">
        <v>82</v>
      </c>
      <c r="AY510" s="245" t="s">
        <v>147</v>
      </c>
    </row>
    <row r="511" s="12" customFormat="1">
      <c r="B511" s="246"/>
      <c r="C511" s="247"/>
      <c r="D511" s="236" t="s">
        <v>156</v>
      </c>
      <c r="E511" s="248" t="s">
        <v>80</v>
      </c>
      <c r="F511" s="249" t="s">
        <v>158</v>
      </c>
      <c r="G511" s="247"/>
      <c r="H511" s="250">
        <v>12</v>
      </c>
      <c r="I511" s="251"/>
      <c r="J511" s="247"/>
      <c r="K511" s="247"/>
      <c r="L511" s="252"/>
      <c r="M511" s="253"/>
      <c r="N511" s="254"/>
      <c r="O511" s="254"/>
      <c r="P511" s="254"/>
      <c r="Q511" s="254"/>
      <c r="R511" s="254"/>
      <c r="S511" s="254"/>
      <c r="T511" s="255"/>
      <c r="AT511" s="256" t="s">
        <v>156</v>
      </c>
      <c r="AU511" s="256" t="s">
        <v>92</v>
      </c>
      <c r="AV511" s="12" t="s">
        <v>154</v>
      </c>
      <c r="AW511" s="12" t="s">
        <v>44</v>
      </c>
      <c r="AX511" s="12" t="s">
        <v>90</v>
      </c>
      <c r="AY511" s="256" t="s">
        <v>147</v>
      </c>
    </row>
    <row r="512" s="1" customFormat="1" ht="16.5" customHeight="1">
      <c r="B512" s="47"/>
      <c r="C512" s="280" t="s">
        <v>786</v>
      </c>
      <c r="D512" s="280" t="s">
        <v>241</v>
      </c>
      <c r="E512" s="281" t="s">
        <v>787</v>
      </c>
      <c r="F512" s="282" t="s">
        <v>788</v>
      </c>
      <c r="G512" s="283" t="s">
        <v>344</v>
      </c>
      <c r="H512" s="284">
        <v>12</v>
      </c>
      <c r="I512" s="285"/>
      <c r="J512" s="286">
        <f>ROUND(I512*H512,2)</f>
        <v>0</v>
      </c>
      <c r="K512" s="282" t="s">
        <v>80</v>
      </c>
      <c r="L512" s="287"/>
      <c r="M512" s="288" t="s">
        <v>80</v>
      </c>
      <c r="N512" s="289" t="s">
        <v>52</v>
      </c>
      <c r="O512" s="48"/>
      <c r="P512" s="231">
        <f>O512*H512</f>
        <v>0</v>
      </c>
      <c r="Q512" s="231">
        <v>0.0035000000000000001</v>
      </c>
      <c r="R512" s="231">
        <f>Q512*H512</f>
        <v>0.042000000000000003</v>
      </c>
      <c r="S512" s="231">
        <v>0</v>
      </c>
      <c r="T512" s="232">
        <f>S512*H512</f>
        <v>0</v>
      </c>
      <c r="AR512" s="24" t="s">
        <v>191</v>
      </c>
      <c r="AT512" s="24" t="s">
        <v>241</v>
      </c>
      <c r="AU512" s="24" t="s">
        <v>92</v>
      </c>
      <c r="AY512" s="24" t="s">
        <v>147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24" t="s">
        <v>90</v>
      </c>
      <c r="BK512" s="233">
        <f>ROUND(I512*H512,2)</f>
        <v>0</v>
      </c>
      <c r="BL512" s="24" t="s">
        <v>154</v>
      </c>
      <c r="BM512" s="24" t="s">
        <v>789</v>
      </c>
    </row>
    <row r="513" s="11" customFormat="1">
      <c r="B513" s="234"/>
      <c r="C513" s="235"/>
      <c r="D513" s="236" t="s">
        <v>156</v>
      </c>
      <c r="E513" s="237" t="s">
        <v>80</v>
      </c>
      <c r="F513" s="238" t="s">
        <v>187</v>
      </c>
      <c r="G513" s="235"/>
      <c r="H513" s="239">
        <v>7</v>
      </c>
      <c r="I513" s="240"/>
      <c r="J513" s="235"/>
      <c r="K513" s="235"/>
      <c r="L513" s="241"/>
      <c r="M513" s="242"/>
      <c r="N513" s="243"/>
      <c r="O513" s="243"/>
      <c r="P513" s="243"/>
      <c r="Q513" s="243"/>
      <c r="R513" s="243"/>
      <c r="S513" s="243"/>
      <c r="T513" s="244"/>
      <c r="AT513" s="245" t="s">
        <v>156</v>
      </c>
      <c r="AU513" s="245" t="s">
        <v>92</v>
      </c>
      <c r="AV513" s="11" t="s">
        <v>92</v>
      </c>
      <c r="AW513" s="11" t="s">
        <v>44</v>
      </c>
      <c r="AX513" s="11" t="s">
        <v>82</v>
      </c>
      <c r="AY513" s="245" t="s">
        <v>147</v>
      </c>
    </row>
    <row r="514" s="11" customFormat="1">
      <c r="B514" s="234"/>
      <c r="C514" s="235"/>
      <c r="D514" s="236" t="s">
        <v>156</v>
      </c>
      <c r="E514" s="237" t="s">
        <v>80</v>
      </c>
      <c r="F514" s="238" t="s">
        <v>92</v>
      </c>
      <c r="G514" s="235"/>
      <c r="H514" s="239">
        <v>2</v>
      </c>
      <c r="I514" s="240"/>
      <c r="J514" s="235"/>
      <c r="K514" s="235"/>
      <c r="L514" s="241"/>
      <c r="M514" s="242"/>
      <c r="N514" s="243"/>
      <c r="O514" s="243"/>
      <c r="P514" s="243"/>
      <c r="Q514" s="243"/>
      <c r="R514" s="243"/>
      <c r="S514" s="243"/>
      <c r="T514" s="244"/>
      <c r="AT514" s="245" t="s">
        <v>156</v>
      </c>
      <c r="AU514" s="245" t="s">
        <v>92</v>
      </c>
      <c r="AV514" s="11" t="s">
        <v>92</v>
      </c>
      <c r="AW514" s="11" t="s">
        <v>44</v>
      </c>
      <c r="AX514" s="11" t="s">
        <v>82</v>
      </c>
      <c r="AY514" s="245" t="s">
        <v>147</v>
      </c>
    </row>
    <row r="515" s="11" customFormat="1">
      <c r="B515" s="234"/>
      <c r="C515" s="235"/>
      <c r="D515" s="236" t="s">
        <v>156</v>
      </c>
      <c r="E515" s="237" t="s">
        <v>80</v>
      </c>
      <c r="F515" s="238" t="s">
        <v>92</v>
      </c>
      <c r="G515" s="235"/>
      <c r="H515" s="239">
        <v>2</v>
      </c>
      <c r="I515" s="240"/>
      <c r="J515" s="235"/>
      <c r="K515" s="235"/>
      <c r="L515" s="241"/>
      <c r="M515" s="242"/>
      <c r="N515" s="243"/>
      <c r="O515" s="243"/>
      <c r="P515" s="243"/>
      <c r="Q515" s="243"/>
      <c r="R515" s="243"/>
      <c r="S515" s="243"/>
      <c r="T515" s="244"/>
      <c r="AT515" s="245" t="s">
        <v>156</v>
      </c>
      <c r="AU515" s="245" t="s">
        <v>92</v>
      </c>
      <c r="AV515" s="11" t="s">
        <v>92</v>
      </c>
      <c r="AW515" s="11" t="s">
        <v>44</v>
      </c>
      <c r="AX515" s="11" t="s">
        <v>82</v>
      </c>
      <c r="AY515" s="245" t="s">
        <v>147</v>
      </c>
    </row>
    <row r="516" s="11" customFormat="1">
      <c r="B516" s="234"/>
      <c r="C516" s="235"/>
      <c r="D516" s="236" t="s">
        <v>156</v>
      </c>
      <c r="E516" s="237" t="s">
        <v>80</v>
      </c>
      <c r="F516" s="238" t="s">
        <v>90</v>
      </c>
      <c r="G516" s="235"/>
      <c r="H516" s="239">
        <v>1</v>
      </c>
      <c r="I516" s="240"/>
      <c r="J516" s="235"/>
      <c r="K516" s="235"/>
      <c r="L516" s="241"/>
      <c r="M516" s="242"/>
      <c r="N516" s="243"/>
      <c r="O516" s="243"/>
      <c r="P516" s="243"/>
      <c r="Q516" s="243"/>
      <c r="R516" s="243"/>
      <c r="S516" s="243"/>
      <c r="T516" s="244"/>
      <c r="AT516" s="245" t="s">
        <v>156</v>
      </c>
      <c r="AU516" s="245" t="s">
        <v>92</v>
      </c>
      <c r="AV516" s="11" t="s">
        <v>92</v>
      </c>
      <c r="AW516" s="11" t="s">
        <v>44</v>
      </c>
      <c r="AX516" s="11" t="s">
        <v>82</v>
      </c>
      <c r="AY516" s="245" t="s">
        <v>147</v>
      </c>
    </row>
    <row r="517" s="12" customFormat="1">
      <c r="B517" s="246"/>
      <c r="C517" s="247"/>
      <c r="D517" s="236" t="s">
        <v>156</v>
      </c>
      <c r="E517" s="248" t="s">
        <v>80</v>
      </c>
      <c r="F517" s="249" t="s">
        <v>158</v>
      </c>
      <c r="G517" s="247"/>
      <c r="H517" s="250">
        <v>12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5"/>
      <c r="AT517" s="256" t="s">
        <v>156</v>
      </c>
      <c r="AU517" s="256" t="s">
        <v>92</v>
      </c>
      <c r="AV517" s="12" t="s">
        <v>154</v>
      </c>
      <c r="AW517" s="12" t="s">
        <v>44</v>
      </c>
      <c r="AX517" s="12" t="s">
        <v>90</v>
      </c>
      <c r="AY517" s="256" t="s">
        <v>147</v>
      </c>
    </row>
    <row r="518" s="1" customFormat="1" ht="16.5" customHeight="1">
      <c r="B518" s="47"/>
      <c r="C518" s="222" t="s">
        <v>790</v>
      </c>
      <c r="D518" s="222" t="s">
        <v>149</v>
      </c>
      <c r="E518" s="223" t="s">
        <v>791</v>
      </c>
      <c r="F518" s="224" t="s">
        <v>792</v>
      </c>
      <c r="G518" s="225" t="s">
        <v>344</v>
      </c>
      <c r="H518" s="226">
        <v>20</v>
      </c>
      <c r="I518" s="227"/>
      <c r="J518" s="228">
        <f>ROUND(I518*H518,2)</f>
        <v>0</v>
      </c>
      <c r="K518" s="224" t="s">
        <v>153</v>
      </c>
      <c r="L518" s="73"/>
      <c r="M518" s="229" t="s">
        <v>80</v>
      </c>
      <c r="N518" s="230" t="s">
        <v>52</v>
      </c>
      <c r="O518" s="48"/>
      <c r="P518" s="231">
        <f>O518*H518</f>
        <v>0</v>
      </c>
      <c r="Q518" s="231">
        <v>0.00034000000000000002</v>
      </c>
      <c r="R518" s="231">
        <f>Q518*H518</f>
        <v>0.0068000000000000005</v>
      </c>
      <c r="S518" s="231">
        <v>0</v>
      </c>
      <c r="T518" s="232">
        <f>S518*H518</f>
        <v>0</v>
      </c>
      <c r="AR518" s="24" t="s">
        <v>154</v>
      </c>
      <c r="AT518" s="24" t="s">
        <v>149</v>
      </c>
      <c r="AU518" s="24" t="s">
        <v>92</v>
      </c>
      <c r="AY518" s="24" t="s">
        <v>147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24" t="s">
        <v>90</v>
      </c>
      <c r="BK518" s="233">
        <f>ROUND(I518*H518,2)</f>
        <v>0</v>
      </c>
      <c r="BL518" s="24" t="s">
        <v>154</v>
      </c>
      <c r="BM518" s="24" t="s">
        <v>793</v>
      </c>
    </row>
    <row r="519" s="11" customFormat="1">
      <c r="B519" s="234"/>
      <c r="C519" s="235"/>
      <c r="D519" s="236" t="s">
        <v>156</v>
      </c>
      <c r="E519" s="237" t="s">
        <v>80</v>
      </c>
      <c r="F519" s="238" t="s">
        <v>794</v>
      </c>
      <c r="G519" s="235"/>
      <c r="H519" s="239">
        <v>20</v>
      </c>
      <c r="I519" s="240"/>
      <c r="J519" s="235"/>
      <c r="K519" s="235"/>
      <c r="L519" s="241"/>
      <c r="M519" s="242"/>
      <c r="N519" s="243"/>
      <c r="O519" s="243"/>
      <c r="P519" s="243"/>
      <c r="Q519" s="243"/>
      <c r="R519" s="243"/>
      <c r="S519" s="243"/>
      <c r="T519" s="244"/>
      <c r="AT519" s="245" t="s">
        <v>156</v>
      </c>
      <c r="AU519" s="245" t="s">
        <v>92</v>
      </c>
      <c r="AV519" s="11" t="s">
        <v>92</v>
      </c>
      <c r="AW519" s="11" t="s">
        <v>44</v>
      </c>
      <c r="AX519" s="11" t="s">
        <v>90</v>
      </c>
      <c r="AY519" s="245" t="s">
        <v>147</v>
      </c>
    </row>
    <row r="520" s="1" customFormat="1" ht="16.5" customHeight="1">
      <c r="B520" s="47"/>
      <c r="C520" s="280" t="s">
        <v>795</v>
      </c>
      <c r="D520" s="280" t="s">
        <v>241</v>
      </c>
      <c r="E520" s="281" t="s">
        <v>796</v>
      </c>
      <c r="F520" s="282" t="s">
        <v>797</v>
      </c>
      <c r="G520" s="283" t="s">
        <v>344</v>
      </c>
      <c r="H520" s="284">
        <v>20</v>
      </c>
      <c r="I520" s="285"/>
      <c r="J520" s="286">
        <f>ROUND(I520*H520,2)</f>
        <v>0</v>
      </c>
      <c r="K520" s="282" t="s">
        <v>153</v>
      </c>
      <c r="L520" s="287"/>
      <c r="M520" s="288" t="s">
        <v>80</v>
      </c>
      <c r="N520" s="289" t="s">
        <v>52</v>
      </c>
      <c r="O520" s="48"/>
      <c r="P520" s="231">
        <f>O520*H520</f>
        <v>0</v>
      </c>
      <c r="Q520" s="231">
        <v>0.042500000000000003</v>
      </c>
      <c r="R520" s="231">
        <f>Q520*H520</f>
        <v>0.85000000000000009</v>
      </c>
      <c r="S520" s="231">
        <v>0</v>
      </c>
      <c r="T520" s="232">
        <f>S520*H520</f>
        <v>0</v>
      </c>
      <c r="AR520" s="24" t="s">
        <v>191</v>
      </c>
      <c r="AT520" s="24" t="s">
        <v>241</v>
      </c>
      <c r="AU520" s="24" t="s">
        <v>92</v>
      </c>
      <c r="AY520" s="24" t="s">
        <v>147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24" t="s">
        <v>90</v>
      </c>
      <c r="BK520" s="233">
        <f>ROUND(I520*H520,2)</f>
        <v>0</v>
      </c>
      <c r="BL520" s="24" t="s">
        <v>154</v>
      </c>
      <c r="BM520" s="24" t="s">
        <v>798</v>
      </c>
    </row>
    <row r="521" s="11" customFormat="1">
      <c r="B521" s="234"/>
      <c r="C521" s="235"/>
      <c r="D521" s="236" t="s">
        <v>156</v>
      </c>
      <c r="E521" s="237" t="s">
        <v>80</v>
      </c>
      <c r="F521" s="238" t="s">
        <v>785</v>
      </c>
      <c r="G521" s="235"/>
      <c r="H521" s="239">
        <v>7</v>
      </c>
      <c r="I521" s="240"/>
      <c r="J521" s="235"/>
      <c r="K521" s="235"/>
      <c r="L521" s="241"/>
      <c r="M521" s="242"/>
      <c r="N521" s="243"/>
      <c r="O521" s="243"/>
      <c r="P521" s="243"/>
      <c r="Q521" s="243"/>
      <c r="R521" s="243"/>
      <c r="S521" s="243"/>
      <c r="T521" s="244"/>
      <c r="AT521" s="245" t="s">
        <v>156</v>
      </c>
      <c r="AU521" s="245" t="s">
        <v>92</v>
      </c>
      <c r="AV521" s="11" t="s">
        <v>92</v>
      </c>
      <c r="AW521" s="11" t="s">
        <v>44</v>
      </c>
      <c r="AX521" s="11" t="s">
        <v>82</v>
      </c>
      <c r="AY521" s="245" t="s">
        <v>147</v>
      </c>
    </row>
    <row r="522" s="11" customFormat="1">
      <c r="B522" s="234"/>
      <c r="C522" s="235"/>
      <c r="D522" s="236" t="s">
        <v>156</v>
      </c>
      <c r="E522" s="237" t="s">
        <v>80</v>
      </c>
      <c r="F522" s="238" t="s">
        <v>470</v>
      </c>
      <c r="G522" s="235"/>
      <c r="H522" s="239">
        <v>1</v>
      </c>
      <c r="I522" s="240"/>
      <c r="J522" s="235"/>
      <c r="K522" s="235"/>
      <c r="L522" s="241"/>
      <c r="M522" s="242"/>
      <c r="N522" s="243"/>
      <c r="O522" s="243"/>
      <c r="P522" s="243"/>
      <c r="Q522" s="243"/>
      <c r="R522" s="243"/>
      <c r="S522" s="243"/>
      <c r="T522" s="244"/>
      <c r="AT522" s="245" t="s">
        <v>156</v>
      </c>
      <c r="AU522" s="245" t="s">
        <v>92</v>
      </c>
      <c r="AV522" s="11" t="s">
        <v>92</v>
      </c>
      <c r="AW522" s="11" t="s">
        <v>44</v>
      </c>
      <c r="AX522" s="11" t="s">
        <v>82</v>
      </c>
      <c r="AY522" s="245" t="s">
        <v>147</v>
      </c>
    </row>
    <row r="523" s="11" customFormat="1">
      <c r="B523" s="234"/>
      <c r="C523" s="235"/>
      <c r="D523" s="236" t="s">
        <v>156</v>
      </c>
      <c r="E523" s="237" t="s">
        <v>80</v>
      </c>
      <c r="F523" s="238" t="s">
        <v>514</v>
      </c>
      <c r="G523" s="235"/>
      <c r="H523" s="239">
        <v>2</v>
      </c>
      <c r="I523" s="240"/>
      <c r="J523" s="235"/>
      <c r="K523" s="235"/>
      <c r="L523" s="241"/>
      <c r="M523" s="242"/>
      <c r="N523" s="243"/>
      <c r="O523" s="243"/>
      <c r="P523" s="243"/>
      <c r="Q523" s="243"/>
      <c r="R523" s="243"/>
      <c r="S523" s="243"/>
      <c r="T523" s="244"/>
      <c r="AT523" s="245" t="s">
        <v>156</v>
      </c>
      <c r="AU523" s="245" t="s">
        <v>92</v>
      </c>
      <c r="AV523" s="11" t="s">
        <v>92</v>
      </c>
      <c r="AW523" s="11" t="s">
        <v>44</v>
      </c>
      <c r="AX523" s="11" t="s">
        <v>82</v>
      </c>
      <c r="AY523" s="245" t="s">
        <v>147</v>
      </c>
    </row>
    <row r="524" s="11" customFormat="1">
      <c r="B524" s="234"/>
      <c r="C524" s="235"/>
      <c r="D524" s="236" t="s">
        <v>156</v>
      </c>
      <c r="E524" s="237" t="s">
        <v>80</v>
      </c>
      <c r="F524" s="238" t="s">
        <v>463</v>
      </c>
      <c r="G524" s="235"/>
      <c r="H524" s="239">
        <v>6</v>
      </c>
      <c r="I524" s="240"/>
      <c r="J524" s="235"/>
      <c r="K524" s="235"/>
      <c r="L524" s="241"/>
      <c r="M524" s="242"/>
      <c r="N524" s="243"/>
      <c r="O524" s="243"/>
      <c r="P524" s="243"/>
      <c r="Q524" s="243"/>
      <c r="R524" s="243"/>
      <c r="S524" s="243"/>
      <c r="T524" s="244"/>
      <c r="AT524" s="245" t="s">
        <v>156</v>
      </c>
      <c r="AU524" s="245" t="s">
        <v>92</v>
      </c>
      <c r="AV524" s="11" t="s">
        <v>92</v>
      </c>
      <c r="AW524" s="11" t="s">
        <v>44</v>
      </c>
      <c r="AX524" s="11" t="s">
        <v>82</v>
      </c>
      <c r="AY524" s="245" t="s">
        <v>147</v>
      </c>
    </row>
    <row r="525" s="11" customFormat="1">
      <c r="B525" s="234"/>
      <c r="C525" s="235"/>
      <c r="D525" s="236" t="s">
        <v>156</v>
      </c>
      <c r="E525" s="237" t="s">
        <v>80</v>
      </c>
      <c r="F525" s="238" t="s">
        <v>464</v>
      </c>
      <c r="G525" s="235"/>
      <c r="H525" s="239">
        <v>2</v>
      </c>
      <c r="I525" s="240"/>
      <c r="J525" s="235"/>
      <c r="K525" s="235"/>
      <c r="L525" s="241"/>
      <c r="M525" s="242"/>
      <c r="N525" s="243"/>
      <c r="O525" s="243"/>
      <c r="P525" s="243"/>
      <c r="Q525" s="243"/>
      <c r="R525" s="243"/>
      <c r="S525" s="243"/>
      <c r="T525" s="244"/>
      <c r="AT525" s="245" t="s">
        <v>156</v>
      </c>
      <c r="AU525" s="245" t="s">
        <v>92</v>
      </c>
      <c r="AV525" s="11" t="s">
        <v>92</v>
      </c>
      <c r="AW525" s="11" t="s">
        <v>44</v>
      </c>
      <c r="AX525" s="11" t="s">
        <v>82</v>
      </c>
      <c r="AY525" s="245" t="s">
        <v>147</v>
      </c>
    </row>
    <row r="526" s="11" customFormat="1">
      <c r="B526" s="234"/>
      <c r="C526" s="235"/>
      <c r="D526" s="236" t="s">
        <v>156</v>
      </c>
      <c r="E526" s="237" t="s">
        <v>80</v>
      </c>
      <c r="F526" s="238" t="s">
        <v>465</v>
      </c>
      <c r="G526" s="235"/>
      <c r="H526" s="239">
        <v>2</v>
      </c>
      <c r="I526" s="240"/>
      <c r="J526" s="235"/>
      <c r="K526" s="235"/>
      <c r="L526" s="241"/>
      <c r="M526" s="242"/>
      <c r="N526" s="243"/>
      <c r="O526" s="243"/>
      <c r="P526" s="243"/>
      <c r="Q526" s="243"/>
      <c r="R526" s="243"/>
      <c r="S526" s="243"/>
      <c r="T526" s="244"/>
      <c r="AT526" s="245" t="s">
        <v>156</v>
      </c>
      <c r="AU526" s="245" t="s">
        <v>92</v>
      </c>
      <c r="AV526" s="11" t="s">
        <v>92</v>
      </c>
      <c r="AW526" s="11" t="s">
        <v>44</v>
      </c>
      <c r="AX526" s="11" t="s">
        <v>82</v>
      </c>
      <c r="AY526" s="245" t="s">
        <v>147</v>
      </c>
    </row>
    <row r="527" s="12" customFormat="1">
      <c r="B527" s="246"/>
      <c r="C527" s="247"/>
      <c r="D527" s="236" t="s">
        <v>156</v>
      </c>
      <c r="E527" s="248" t="s">
        <v>80</v>
      </c>
      <c r="F527" s="249" t="s">
        <v>158</v>
      </c>
      <c r="G527" s="247"/>
      <c r="H527" s="250">
        <v>20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AT527" s="256" t="s">
        <v>156</v>
      </c>
      <c r="AU527" s="256" t="s">
        <v>92</v>
      </c>
      <c r="AV527" s="12" t="s">
        <v>154</v>
      </c>
      <c r="AW527" s="12" t="s">
        <v>44</v>
      </c>
      <c r="AX527" s="12" t="s">
        <v>90</v>
      </c>
      <c r="AY527" s="256" t="s">
        <v>147</v>
      </c>
    </row>
    <row r="528" s="1" customFormat="1" ht="16.5" customHeight="1">
      <c r="B528" s="47"/>
      <c r="C528" s="222" t="s">
        <v>799</v>
      </c>
      <c r="D528" s="222" t="s">
        <v>149</v>
      </c>
      <c r="E528" s="223" t="s">
        <v>800</v>
      </c>
      <c r="F528" s="224" t="s">
        <v>801</v>
      </c>
      <c r="G528" s="225" t="s">
        <v>344</v>
      </c>
      <c r="H528" s="226">
        <v>2</v>
      </c>
      <c r="I528" s="227"/>
      <c r="J528" s="228">
        <f>ROUND(I528*H528,2)</f>
        <v>0</v>
      </c>
      <c r="K528" s="224" t="s">
        <v>153</v>
      </c>
      <c r="L528" s="73"/>
      <c r="M528" s="229" t="s">
        <v>80</v>
      </c>
      <c r="N528" s="230" t="s">
        <v>52</v>
      </c>
      <c r="O528" s="48"/>
      <c r="P528" s="231">
        <f>O528*H528</f>
        <v>0</v>
      </c>
      <c r="Q528" s="231">
        <v>0.00165</v>
      </c>
      <c r="R528" s="231">
        <f>Q528*H528</f>
        <v>0.0033</v>
      </c>
      <c r="S528" s="231">
        <v>0</v>
      </c>
      <c r="T528" s="232">
        <f>S528*H528</f>
        <v>0</v>
      </c>
      <c r="AR528" s="24" t="s">
        <v>154</v>
      </c>
      <c r="AT528" s="24" t="s">
        <v>149</v>
      </c>
      <c r="AU528" s="24" t="s">
        <v>92</v>
      </c>
      <c r="AY528" s="24" t="s">
        <v>147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24" t="s">
        <v>90</v>
      </c>
      <c r="BK528" s="233">
        <f>ROUND(I528*H528,2)</f>
        <v>0</v>
      </c>
      <c r="BL528" s="24" t="s">
        <v>154</v>
      </c>
      <c r="BM528" s="24" t="s">
        <v>802</v>
      </c>
    </row>
    <row r="529" s="11" customFormat="1">
      <c r="B529" s="234"/>
      <c r="C529" s="235"/>
      <c r="D529" s="236" t="s">
        <v>156</v>
      </c>
      <c r="E529" s="237" t="s">
        <v>80</v>
      </c>
      <c r="F529" s="238" t="s">
        <v>718</v>
      </c>
      <c r="G529" s="235"/>
      <c r="H529" s="239">
        <v>2</v>
      </c>
      <c r="I529" s="240"/>
      <c r="J529" s="235"/>
      <c r="K529" s="235"/>
      <c r="L529" s="241"/>
      <c r="M529" s="242"/>
      <c r="N529" s="243"/>
      <c r="O529" s="243"/>
      <c r="P529" s="243"/>
      <c r="Q529" s="243"/>
      <c r="R529" s="243"/>
      <c r="S529" s="243"/>
      <c r="T529" s="244"/>
      <c r="AT529" s="245" t="s">
        <v>156</v>
      </c>
      <c r="AU529" s="245" t="s">
        <v>92</v>
      </c>
      <c r="AV529" s="11" t="s">
        <v>92</v>
      </c>
      <c r="AW529" s="11" t="s">
        <v>44</v>
      </c>
      <c r="AX529" s="11" t="s">
        <v>90</v>
      </c>
      <c r="AY529" s="245" t="s">
        <v>147</v>
      </c>
    </row>
    <row r="530" s="1" customFormat="1" ht="16.5" customHeight="1">
      <c r="B530" s="47"/>
      <c r="C530" s="280" t="s">
        <v>803</v>
      </c>
      <c r="D530" s="280" t="s">
        <v>241</v>
      </c>
      <c r="E530" s="281" t="s">
        <v>804</v>
      </c>
      <c r="F530" s="282" t="s">
        <v>805</v>
      </c>
      <c r="G530" s="283" t="s">
        <v>344</v>
      </c>
      <c r="H530" s="284">
        <v>2</v>
      </c>
      <c r="I530" s="285"/>
      <c r="J530" s="286">
        <f>ROUND(I530*H530,2)</f>
        <v>0</v>
      </c>
      <c r="K530" s="282" t="s">
        <v>80</v>
      </c>
      <c r="L530" s="287"/>
      <c r="M530" s="288" t="s">
        <v>80</v>
      </c>
      <c r="N530" s="289" t="s">
        <v>52</v>
      </c>
      <c r="O530" s="48"/>
      <c r="P530" s="231">
        <f>O530*H530</f>
        <v>0</v>
      </c>
      <c r="Q530" s="231">
        <v>0.024500000000000001</v>
      </c>
      <c r="R530" s="231">
        <f>Q530*H530</f>
        <v>0.049000000000000002</v>
      </c>
      <c r="S530" s="231">
        <v>0</v>
      </c>
      <c r="T530" s="232">
        <f>S530*H530</f>
        <v>0</v>
      </c>
      <c r="AR530" s="24" t="s">
        <v>191</v>
      </c>
      <c r="AT530" s="24" t="s">
        <v>241</v>
      </c>
      <c r="AU530" s="24" t="s">
        <v>92</v>
      </c>
      <c r="AY530" s="24" t="s">
        <v>147</v>
      </c>
      <c r="BE530" s="233">
        <f>IF(N530="základní",J530,0)</f>
        <v>0</v>
      </c>
      <c r="BF530" s="233">
        <f>IF(N530="snížená",J530,0)</f>
        <v>0</v>
      </c>
      <c r="BG530" s="233">
        <f>IF(N530="zákl. přenesená",J530,0)</f>
        <v>0</v>
      </c>
      <c r="BH530" s="233">
        <f>IF(N530="sníž. přenesená",J530,0)</f>
        <v>0</v>
      </c>
      <c r="BI530" s="233">
        <f>IF(N530="nulová",J530,0)</f>
        <v>0</v>
      </c>
      <c r="BJ530" s="24" t="s">
        <v>90</v>
      </c>
      <c r="BK530" s="233">
        <f>ROUND(I530*H530,2)</f>
        <v>0</v>
      </c>
      <c r="BL530" s="24" t="s">
        <v>154</v>
      </c>
      <c r="BM530" s="24" t="s">
        <v>806</v>
      </c>
    </row>
    <row r="531" s="11" customFormat="1">
      <c r="B531" s="234"/>
      <c r="C531" s="235"/>
      <c r="D531" s="236" t="s">
        <v>156</v>
      </c>
      <c r="E531" s="237" t="s">
        <v>80</v>
      </c>
      <c r="F531" s="238" t="s">
        <v>532</v>
      </c>
      <c r="G531" s="235"/>
      <c r="H531" s="239">
        <v>1</v>
      </c>
      <c r="I531" s="240"/>
      <c r="J531" s="235"/>
      <c r="K531" s="235"/>
      <c r="L531" s="241"/>
      <c r="M531" s="242"/>
      <c r="N531" s="243"/>
      <c r="O531" s="243"/>
      <c r="P531" s="243"/>
      <c r="Q531" s="243"/>
      <c r="R531" s="243"/>
      <c r="S531" s="243"/>
      <c r="T531" s="244"/>
      <c r="AT531" s="245" t="s">
        <v>156</v>
      </c>
      <c r="AU531" s="245" t="s">
        <v>92</v>
      </c>
      <c r="AV531" s="11" t="s">
        <v>92</v>
      </c>
      <c r="AW531" s="11" t="s">
        <v>44</v>
      </c>
      <c r="AX531" s="11" t="s">
        <v>82</v>
      </c>
      <c r="AY531" s="245" t="s">
        <v>147</v>
      </c>
    </row>
    <row r="532" s="11" customFormat="1">
      <c r="B532" s="234"/>
      <c r="C532" s="235"/>
      <c r="D532" s="236" t="s">
        <v>156</v>
      </c>
      <c r="E532" s="237" t="s">
        <v>80</v>
      </c>
      <c r="F532" s="238" t="s">
        <v>480</v>
      </c>
      <c r="G532" s="235"/>
      <c r="H532" s="239">
        <v>1</v>
      </c>
      <c r="I532" s="240"/>
      <c r="J532" s="235"/>
      <c r="K532" s="235"/>
      <c r="L532" s="241"/>
      <c r="M532" s="242"/>
      <c r="N532" s="243"/>
      <c r="O532" s="243"/>
      <c r="P532" s="243"/>
      <c r="Q532" s="243"/>
      <c r="R532" s="243"/>
      <c r="S532" s="243"/>
      <c r="T532" s="244"/>
      <c r="AT532" s="245" t="s">
        <v>156</v>
      </c>
      <c r="AU532" s="245" t="s">
        <v>92</v>
      </c>
      <c r="AV532" s="11" t="s">
        <v>92</v>
      </c>
      <c r="AW532" s="11" t="s">
        <v>44</v>
      </c>
      <c r="AX532" s="11" t="s">
        <v>82</v>
      </c>
      <c r="AY532" s="245" t="s">
        <v>147</v>
      </c>
    </row>
    <row r="533" s="12" customFormat="1">
      <c r="B533" s="246"/>
      <c r="C533" s="247"/>
      <c r="D533" s="236" t="s">
        <v>156</v>
      </c>
      <c r="E533" s="248" t="s">
        <v>80</v>
      </c>
      <c r="F533" s="249" t="s">
        <v>158</v>
      </c>
      <c r="G533" s="247"/>
      <c r="H533" s="250">
        <v>2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AT533" s="256" t="s">
        <v>156</v>
      </c>
      <c r="AU533" s="256" t="s">
        <v>92</v>
      </c>
      <c r="AV533" s="12" t="s">
        <v>154</v>
      </c>
      <c r="AW533" s="12" t="s">
        <v>44</v>
      </c>
      <c r="AX533" s="12" t="s">
        <v>90</v>
      </c>
      <c r="AY533" s="256" t="s">
        <v>147</v>
      </c>
    </row>
    <row r="534" s="1" customFormat="1" ht="16.5" customHeight="1">
      <c r="B534" s="47"/>
      <c r="C534" s="280" t="s">
        <v>807</v>
      </c>
      <c r="D534" s="280" t="s">
        <v>241</v>
      </c>
      <c r="E534" s="281" t="s">
        <v>808</v>
      </c>
      <c r="F534" s="282" t="s">
        <v>809</v>
      </c>
      <c r="G534" s="283" t="s">
        <v>344</v>
      </c>
      <c r="H534" s="284">
        <v>2</v>
      </c>
      <c r="I534" s="285"/>
      <c r="J534" s="286">
        <f>ROUND(I534*H534,2)</f>
        <v>0</v>
      </c>
      <c r="K534" s="282" t="s">
        <v>80</v>
      </c>
      <c r="L534" s="287"/>
      <c r="M534" s="288" t="s">
        <v>80</v>
      </c>
      <c r="N534" s="289" t="s">
        <v>52</v>
      </c>
      <c r="O534" s="48"/>
      <c r="P534" s="231">
        <f>O534*H534</f>
        <v>0</v>
      </c>
      <c r="Q534" s="231">
        <v>0.0040000000000000001</v>
      </c>
      <c r="R534" s="231">
        <f>Q534*H534</f>
        <v>0.0080000000000000002</v>
      </c>
      <c r="S534" s="231">
        <v>0</v>
      </c>
      <c r="T534" s="232">
        <f>S534*H534</f>
        <v>0</v>
      </c>
      <c r="AR534" s="24" t="s">
        <v>191</v>
      </c>
      <c r="AT534" s="24" t="s">
        <v>241</v>
      </c>
      <c r="AU534" s="24" t="s">
        <v>92</v>
      </c>
      <c r="AY534" s="24" t="s">
        <v>147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24" t="s">
        <v>90</v>
      </c>
      <c r="BK534" s="233">
        <f>ROUND(I534*H534,2)</f>
        <v>0</v>
      </c>
      <c r="BL534" s="24" t="s">
        <v>154</v>
      </c>
      <c r="BM534" s="24" t="s">
        <v>810</v>
      </c>
    </row>
    <row r="535" s="11" customFormat="1">
      <c r="B535" s="234"/>
      <c r="C535" s="235"/>
      <c r="D535" s="236" t="s">
        <v>156</v>
      </c>
      <c r="E535" s="237" t="s">
        <v>80</v>
      </c>
      <c r="F535" s="238" t="s">
        <v>90</v>
      </c>
      <c r="G535" s="235"/>
      <c r="H535" s="239">
        <v>1</v>
      </c>
      <c r="I535" s="240"/>
      <c r="J535" s="235"/>
      <c r="K535" s="235"/>
      <c r="L535" s="241"/>
      <c r="M535" s="242"/>
      <c r="N535" s="243"/>
      <c r="O535" s="243"/>
      <c r="P535" s="243"/>
      <c r="Q535" s="243"/>
      <c r="R535" s="243"/>
      <c r="S535" s="243"/>
      <c r="T535" s="244"/>
      <c r="AT535" s="245" t="s">
        <v>156</v>
      </c>
      <c r="AU535" s="245" t="s">
        <v>92</v>
      </c>
      <c r="AV535" s="11" t="s">
        <v>92</v>
      </c>
      <c r="AW535" s="11" t="s">
        <v>44</v>
      </c>
      <c r="AX535" s="11" t="s">
        <v>82</v>
      </c>
      <c r="AY535" s="245" t="s">
        <v>147</v>
      </c>
    </row>
    <row r="536" s="11" customFormat="1">
      <c r="B536" s="234"/>
      <c r="C536" s="235"/>
      <c r="D536" s="236" t="s">
        <v>156</v>
      </c>
      <c r="E536" s="237" t="s">
        <v>80</v>
      </c>
      <c r="F536" s="238" t="s">
        <v>90</v>
      </c>
      <c r="G536" s="235"/>
      <c r="H536" s="239">
        <v>1</v>
      </c>
      <c r="I536" s="240"/>
      <c r="J536" s="235"/>
      <c r="K536" s="235"/>
      <c r="L536" s="241"/>
      <c r="M536" s="242"/>
      <c r="N536" s="243"/>
      <c r="O536" s="243"/>
      <c r="P536" s="243"/>
      <c r="Q536" s="243"/>
      <c r="R536" s="243"/>
      <c r="S536" s="243"/>
      <c r="T536" s="244"/>
      <c r="AT536" s="245" t="s">
        <v>156</v>
      </c>
      <c r="AU536" s="245" t="s">
        <v>92</v>
      </c>
      <c r="AV536" s="11" t="s">
        <v>92</v>
      </c>
      <c r="AW536" s="11" t="s">
        <v>44</v>
      </c>
      <c r="AX536" s="11" t="s">
        <v>82</v>
      </c>
      <c r="AY536" s="245" t="s">
        <v>147</v>
      </c>
    </row>
    <row r="537" s="12" customFormat="1">
      <c r="B537" s="246"/>
      <c r="C537" s="247"/>
      <c r="D537" s="236" t="s">
        <v>156</v>
      </c>
      <c r="E537" s="248" t="s">
        <v>80</v>
      </c>
      <c r="F537" s="249" t="s">
        <v>158</v>
      </c>
      <c r="G537" s="247"/>
      <c r="H537" s="250">
        <v>2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AT537" s="256" t="s">
        <v>156</v>
      </c>
      <c r="AU537" s="256" t="s">
        <v>92</v>
      </c>
      <c r="AV537" s="12" t="s">
        <v>154</v>
      </c>
      <c r="AW537" s="12" t="s">
        <v>44</v>
      </c>
      <c r="AX537" s="12" t="s">
        <v>90</v>
      </c>
      <c r="AY537" s="256" t="s">
        <v>147</v>
      </c>
    </row>
    <row r="538" s="1" customFormat="1" ht="25.5" customHeight="1">
      <c r="B538" s="47"/>
      <c r="C538" s="222" t="s">
        <v>811</v>
      </c>
      <c r="D538" s="222" t="s">
        <v>149</v>
      </c>
      <c r="E538" s="223" t="s">
        <v>812</v>
      </c>
      <c r="F538" s="224" t="s">
        <v>813</v>
      </c>
      <c r="G538" s="225" t="s">
        <v>344</v>
      </c>
      <c r="H538" s="226">
        <v>2</v>
      </c>
      <c r="I538" s="227"/>
      <c r="J538" s="228">
        <f>ROUND(I538*H538,2)</f>
        <v>0</v>
      </c>
      <c r="K538" s="224" t="s">
        <v>153</v>
      </c>
      <c r="L538" s="73"/>
      <c r="M538" s="229" t="s">
        <v>80</v>
      </c>
      <c r="N538" s="230" t="s">
        <v>52</v>
      </c>
      <c r="O538" s="48"/>
      <c r="P538" s="231">
        <f>O538*H538</f>
        <v>0</v>
      </c>
      <c r="Q538" s="231">
        <v>0.00040999999999999999</v>
      </c>
      <c r="R538" s="231">
        <f>Q538*H538</f>
        <v>0.00081999999999999998</v>
      </c>
      <c r="S538" s="231">
        <v>0</v>
      </c>
      <c r="T538" s="232">
        <f>S538*H538</f>
        <v>0</v>
      </c>
      <c r="AR538" s="24" t="s">
        <v>154</v>
      </c>
      <c r="AT538" s="24" t="s">
        <v>149</v>
      </c>
      <c r="AU538" s="24" t="s">
        <v>92</v>
      </c>
      <c r="AY538" s="24" t="s">
        <v>147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24" t="s">
        <v>90</v>
      </c>
      <c r="BK538" s="233">
        <f>ROUND(I538*H538,2)</f>
        <v>0</v>
      </c>
      <c r="BL538" s="24" t="s">
        <v>154</v>
      </c>
      <c r="BM538" s="24" t="s">
        <v>814</v>
      </c>
    </row>
    <row r="539" s="11" customFormat="1">
      <c r="B539" s="234"/>
      <c r="C539" s="235"/>
      <c r="D539" s="236" t="s">
        <v>156</v>
      </c>
      <c r="E539" s="237" t="s">
        <v>80</v>
      </c>
      <c r="F539" s="238" t="s">
        <v>718</v>
      </c>
      <c r="G539" s="235"/>
      <c r="H539" s="239">
        <v>2</v>
      </c>
      <c r="I539" s="240"/>
      <c r="J539" s="235"/>
      <c r="K539" s="235"/>
      <c r="L539" s="241"/>
      <c r="M539" s="242"/>
      <c r="N539" s="243"/>
      <c r="O539" s="243"/>
      <c r="P539" s="243"/>
      <c r="Q539" s="243"/>
      <c r="R539" s="243"/>
      <c r="S539" s="243"/>
      <c r="T539" s="244"/>
      <c r="AT539" s="245" t="s">
        <v>156</v>
      </c>
      <c r="AU539" s="245" t="s">
        <v>92</v>
      </c>
      <c r="AV539" s="11" t="s">
        <v>92</v>
      </c>
      <c r="AW539" s="11" t="s">
        <v>44</v>
      </c>
      <c r="AX539" s="11" t="s">
        <v>82</v>
      </c>
      <c r="AY539" s="245" t="s">
        <v>147</v>
      </c>
    </row>
    <row r="540" s="12" customFormat="1">
      <c r="B540" s="246"/>
      <c r="C540" s="247"/>
      <c r="D540" s="236" t="s">
        <v>156</v>
      </c>
      <c r="E540" s="248" t="s">
        <v>80</v>
      </c>
      <c r="F540" s="249" t="s">
        <v>158</v>
      </c>
      <c r="G540" s="247"/>
      <c r="H540" s="250">
        <v>2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AT540" s="256" t="s">
        <v>156</v>
      </c>
      <c r="AU540" s="256" t="s">
        <v>92</v>
      </c>
      <c r="AV540" s="12" t="s">
        <v>154</v>
      </c>
      <c r="AW540" s="12" t="s">
        <v>44</v>
      </c>
      <c r="AX540" s="12" t="s">
        <v>90</v>
      </c>
      <c r="AY540" s="256" t="s">
        <v>147</v>
      </c>
    </row>
    <row r="541" s="1" customFormat="1" ht="16.5" customHeight="1">
      <c r="B541" s="47"/>
      <c r="C541" s="280" t="s">
        <v>815</v>
      </c>
      <c r="D541" s="280" t="s">
        <v>241</v>
      </c>
      <c r="E541" s="281" t="s">
        <v>816</v>
      </c>
      <c r="F541" s="282" t="s">
        <v>817</v>
      </c>
      <c r="G541" s="283" t="s">
        <v>818</v>
      </c>
      <c r="H541" s="284">
        <v>2</v>
      </c>
      <c r="I541" s="285"/>
      <c r="J541" s="286">
        <f>ROUND(I541*H541,2)</f>
        <v>0</v>
      </c>
      <c r="K541" s="282" t="s">
        <v>80</v>
      </c>
      <c r="L541" s="287"/>
      <c r="M541" s="288" t="s">
        <v>80</v>
      </c>
      <c r="N541" s="289" t="s">
        <v>52</v>
      </c>
      <c r="O541" s="48"/>
      <c r="P541" s="231">
        <f>O541*H541</f>
        <v>0</v>
      </c>
      <c r="Q541" s="231">
        <v>0.0089999999999999993</v>
      </c>
      <c r="R541" s="231">
        <f>Q541*H541</f>
        <v>0.017999999999999999</v>
      </c>
      <c r="S541" s="231">
        <v>0</v>
      </c>
      <c r="T541" s="232">
        <f>S541*H541</f>
        <v>0</v>
      </c>
      <c r="AR541" s="24" t="s">
        <v>191</v>
      </c>
      <c r="AT541" s="24" t="s">
        <v>241</v>
      </c>
      <c r="AU541" s="24" t="s">
        <v>92</v>
      </c>
      <c r="AY541" s="24" t="s">
        <v>147</v>
      </c>
      <c r="BE541" s="233">
        <f>IF(N541="základní",J541,0)</f>
        <v>0</v>
      </c>
      <c r="BF541" s="233">
        <f>IF(N541="snížená",J541,0)</f>
        <v>0</v>
      </c>
      <c r="BG541" s="233">
        <f>IF(N541="zákl. přenesená",J541,0)</f>
        <v>0</v>
      </c>
      <c r="BH541" s="233">
        <f>IF(N541="sníž. přenesená",J541,0)</f>
        <v>0</v>
      </c>
      <c r="BI541" s="233">
        <f>IF(N541="nulová",J541,0)</f>
        <v>0</v>
      </c>
      <c r="BJ541" s="24" t="s">
        <v>90</v>
      </c>
      <c r="BK541" s="233">
        <f>ROUND(I541*H541,2)</f>
        <v>0</v>
      </c>
      <c r="BL541" s="24" t="s">
        <v>154</v>
      </c>
      <c r="BM541" s="24" t="s">
        <v>819</v>
      </c>
    </row>
    <row r="542" s="11" customFormat="1">
      <c r="B542" s="234"/>
      <c r="C542" s="235"/>
      <c r="D542" s="236" t="s">
        <v>156</v>
      </c>
      <c r="E542" s="237" t="s">
        <v>80</v>
      </c>
      <c r="F542" s="238" t="s">
        <v>532</v>
      </c>
      <c r="G542" s="235"/>
      <c r="H542" s="239">
        <v>1</v>
      </c>
      <c r="I542" s="240"/>
      <c r="J542" s="235"/>
      <c r="K542" s="235"/>
      <c r="L542" s="241"/>
      <c r="M542" s="242"/>
      <c r="N542" s="243"/>
      <c r="O542" s="243"/>
      <c r="P542" s="243"/>
      <c r="Q542" s="243"/>
      <c r="R542" s="243"/>
      <c r="S542" s="243"/>
      <c r="T542" s="244"/>
      <c r="AT542" s="245" t="s">
        <v>156</v>
      </c>
      <c r="AU542" s="245" t="s">
        <v>92</v>
      </c>
      <c r="AV542" s="11" t="s">
        <v>92</v>
      </c>
      <c r="AW542" s="11" t="s">
        <v>44</v>
      </c>
      <c r="AX542" s="11" t="s">
        <v>82</v>
      </c>
      <c r="AY542" s="245" t="s">
        <v>147</v>
      </c>
    </row>
    <row r="543" s="11" customFormat="1">
      <c r="B543" s="234"/>
      <c r="C543" s="235"/>
      <c r="D543" s="236" t="s">
        <v>156</v>
      </c>
      <c r="E543" s="237" t="s">
        <v>80</v>
      </c>
      <c r="F543" s="238" t="s">
        <v>537</v>
      </c>
      <c r="G543" s="235"/>
      <c r="H543" s="239">
        <v>1</v>
      </c>
      <c r="I543" s="240"/>
      <c r="J543" s="235"/>
      <c r="K543" s="235"/>
      <c r="L543" s="241"/>
      <c r="M543" s="242"/>
      <c r="N543" s="243"/>
      <c r="O543" s="243"/>
      <c r="P543" s="243"/>
      <c r="Q543" s="243"/>
      <c r="R543" s="243"/>
      <c r="S543" s="243"/>
      <c r="T543" s="244"/>
      <c r="AT543" s="245" t="s">
        <v>156</v>
      </c>
      <c r="AU543" s="245" t="s">
        <v>92</v>
      </c>
      <c r="AV543" s="11" t="s">
        <v>92</v>
      </c>
      <c r="AW543" s="11" t="s">
        <v>44</v>
      </c>
      <c r="AX543" s="11" t="s">
        <v>82</v>
      </c>
      <c r="AY543" s="245" t="s">
        <v>147</v>
      </c>
    </row>
    <row r="544" s="12" customFormat="1">
      <c r="B544" s="246"/>
      <c r="C544" s="247"/>
      <c r="D544" s="236" t="s">
        <v>156</v>
      </c>
      <c r="E544" s="248" t="s">
        <v>80</v>
      </c>
      <c r="F544" s="249" t="s">
        <v>158</v>
      </c>
      <c r="G544" s="247"/>
      <c r="H544" s="250">
        <v>2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5"/>
      <c r="AT544" s="256" t="s">
        <v>156</v>
      </c>
      <c r="AU544" s="256" t="s">
        <v>92</v>
      </c>
      <c r="AV544" s="12" t="s">
        <v>154</v>
      </c>
      <c r="AW544" s="12" t="s">
        <v>44</v>
      </c>
      <c r="AX544" s="12" t="s">
        <v>90</v>
      </c>
      <c r="AY544" s="256" t="s">
        <v>147</v>
      </c>
    </row>
    <row r="545" s="1" customFormat="1" ht="38.25" customHeight="1">
      <c r="B545" s="47"/>
      <c r="C545" s="222" t="s">
        <v>820</v>
      </c>
      <c r="D545" s="222" t="s">
        <v>149</v>
      </c>
      <c r="E545" s="223" t="s">
        <v>821</v>
      </c>
      <c r="F545" s="224" t="s">
        <v>822</v>
      </c>
      <c r="G545" s="225" t="s">
        <v>344</v>
      </c>
      <c r="H545" s="226">
        <v>30</v>
      </c>
      <c r="I545" s="227"/>
      <c r="J545" s="228">
        <f>ROUND(I545*H545,2)</f>
        <v>0</v>
      </c>
      <c r="K545" s="224" t="s">
        <v>153</v>
      </c>
      <c r="L545" s="73"/>
      <c r="M545" s="229" t="s">
        <v>80</v>
      </c>
      <c r="N545" s="230" t="s">
        <v>52</v>
      </c>
      <c r="O545" s="48"/>
      <c r="P545" s="231">
        <f>O545*H545</f>
        <v>0</v>
      </c>
      <c r="Q545" s="231">
        <v>0.00296</v>
      </c>
      <c r="R545" s="231">
        <f>Q545*H545</f>
        <v>0.088800000000000004</v>
      </c>
      <c r="S545" s="231">
        <v>0</v>
      </c>
      <c r="T545" s="232">
        <f>S545*H545</f>
        <v>0</v>
      </c>
      <c r="AR545" s="24" t="s">
        <v>154</v>
      </c>
      <c r="AT545" s="24" t="s">
        <v>149</v>
      </c>
      <c r="AU545" s="24" t="s">
        <v>92</v>
      </c>
      <c r="AY545" s="24" t="s">
        <v>147</v>
      </c>
      <c r="BE545" s="233">
        <f>IF(N545="základní",J545,0)</f>
        <v>0</v>
      </c>
      <c r="BF545" s="233">
        <f>IF(N545="snížená",J545,0)</f>
        <v>0</v>
      </c>
      <c r="BG545" s="233">
        <f>IF(N545="zákl. přenesená",J545,0)</f>
        <v>0</v>
      </c>
      <c r="BH545" s="233">
        <f>IF(N545="sníž. přenesená",J545,0)</f>
        <v>0</v>
      </c>
      <c r="BI545" s="233">
        <f>IF(N545="nulová",J545,0)</f>
        <v>0</v>
      </c>
      <c r="BJ545" s="24" t="s">
        <v>90</v>
      </c>
      <c r="BK545" s="233">
        <f>ROUND(I545*H545,2)</f>
        <v>0</v>
      </c>
      <c r="BL545" s="24" t="s">
        <v>154</v>
      </c>
      <c r="BM545" s="24" t="s">
        <v>823</v>
      </c>
    </row>
    <row r="546" s="11" customFormat="1">
      <c r="B546" s="234"/>
      <c r="C546" s="235"/>
      <c r="D546" s="236" t="s">
        <v>156</v>
      </c>
      <c r="E546" s="237" t="s">
        <v>80</v>
      </c>
      <c r="F546" s="238" t="s">
        <v>824</v>
      </c>
      <c r="G546" s="235"/>
      <c r="H546" s="239">
        <v>30</v>
      </c>
      <c r="I546" s="240"/>
      <c r="J546" s="235"/>
      <c r="K546" s="235"/>
      <c r="L546" s="241"/>
      <c r="M546" s="242"/>
      <c r="N546" s="243"/>
      <c r="O546" s="243"/>
      <c r="P546" s="243"/>
      <c r="Q546" s="243"/>
      <c r="R546" s="243"/>
      <c r="S546" s="243"/>
      <c r="T546" s="244"/>
      <c r="AT546" s="245" t="s">
        <v>156</v>
      </c>
      <c r="AU546" s="245" t="s">
        <v>92</v>
      </c>
      <c r="AV546" s="11" t="s">
        <v>92</v>
      </c>
      <c r="AW546" s="11" t="s">
        <v>44</v>
      </c>
      <c r="AX546" s="11" t="s">
        <v>82</v>
      </c>
      <c r="AY546" s="245" t="s">
        <v>147</v>
      </c>
    </row>
    <row r="547" s="12" customFormat="1">
      <c r="B547" s="246"/>
      <c r="C547" s="247"/>
      <c r="D547" s="236" t="s">
        <v>156</v>
      </c>
      <c r="E547" s="248" t="s">
        <v>80</v>
      </c>
      <c r="F547" s="249" t="s">
        <v>158</v>
      </c>
      <c r="G547" s="247"/>
      <c r="H547" s="250">
        <v>30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AT547" s="256" t="s">
        <v>156</v>
      </c>
      <c r="AU547" s="256" t="s">
        <v>92</v>
      </c>
      <c r="AV547" s="12" t="s">
        <v>154</v>
      </c>
      <c r="AW547" s="12" t="s">
        <v>44</v>
      </c>
      <c r="AX547" s="12" t="s">
        <v>90</v>
      </c>
      <c r="AY547" s="256" t="s">
        <v>147</v>
      </c>
    </row>
    <row r="548" s="1" customFormat="1" ht="16.5" customHeight="1">
      <c r="B548" s="47"/>
      <c r="C548" s="280" t="s">
        <v>825</v>
      </c>
      <c r="D548" s="280" t="s">
        <v>241</v>
      </c>
      <c r="E548" s="281" t="s">
        <v>826</v>
      </c>
      <c r="F548" s="282" t="s">
        <v>827</v>
      </c>
      <c r="G548" s="283" t="s">
        <v>344</v>
      </c>
      <c r="H548" s="284">
        <v>30</v>
      </c>
      <c r="I548" s="285"/>
      <c r="J548" s="286">
        <f>ROUND(I548*H548,2)</f>
        <v>0</v>
      </c>
      <c r="K548" s="282" t="s">
        <v>153</v>
      </c>
      <c r="L548" s="287"/>
      <c r="M548" s="288" t="s">
        <v>80</v>
      </c>
      <c r="N548" s="289" t="s">
        <v>52</v>
      </c>
      <c r="O548" s="48"/>
      <c r="P548" s="231">
        <f>O548*H548</f>
        <v>0</v>
      </c>
      <c r="Q548" s="231">
        <v>0.040500000000000001</v>
      </c>
      <c r="R548" s="231">
        <f>Q548*H548</f>
        <v>1.2150000000000001</v>
      </c>
      <c r="S548" s="231">
        <v>0</v>
      </c>
      <c r="T548" s="232">
        <f>S548*H548</f>
        <v>0</v>
      </c>
      <c r="AR548" s="24" t="s">
        <v>191</v>
      </c>
      <c r="AT548" s="24" t="s">
        <v>241</v>
      </c>
      <c r="AU548" s="24" t="s">
        <v>92</v>
      </c>
      <c r="AY548" s="24" t="s">
        <v>147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24" t="s">
        <v>90</v>
      </c>
      <c r="BK548" s="233">
        <f>ROUND(I548*H548,2)</f>
        <v>0</v>
      </c>
      <c r="BL548" s="24" t="s">
        <v>154</v>
      </c>
      <c r="BM548" s="24" t="s">
        <v>828</v>
      </c>
    </row>
    <row r="549" s="11" customFormat="1">
      <c r="B549" s="234"/>
      <c r="C549" s="235"/>
      <c r="D549" s="236" t="s">
        <v>156</v>
      </c>
      <c r="E549" s="237" t="s">
        <v>80</v>
      </c>
      <c r="F549" s="238" t="s">
        <v>561</v>
      </c>
      <c r="G549" s="235"/>
      <c r="H549" s="239">
        <v>3</v>
      </c>
      <c r="I549" s="240"/>
      <c r="J549" s="235"/>
      <c r="K549" s="235"/>
      <c r="L549" s="241"/>
      <c r="M549" s="242"/>
      <c r="N549" s="243"/>
      <c r="O549" s="243"/>
      <c r="P549" s="243"/>
      <c r="Q549" s="243"/>
      <c r="R549" s="243"/>
      <c r="S549" s="243"/>
      <c r="T549" s="244"/>
      <c r="AT549" s="245" t="s">
        <v>156</v>
      </c>
      <c r="AU549" s="245" t="s">
        <v>92</v>
      </c>
      <c r="AV549" s="11" t="s">
        <v>92</v>
      </c>
      <c r="AW549" s="11" t="s">
        <v>44</v>
      </c>
      <c r="AX549" s="11" t="s">
        <v>82</v>
      </c>
      <c r="AY549" s="245" t="s">
        <v>147</v>
      </c>
    </row>
    <row r="550" s="11" customFormat="1">
      <c r="B550" s="234"/>
      <c r="C550" s="235"/>
      <c r="D550" s="236" t="s">
        <v>156</v>
      </c>
      <c r="E550" s="237" t="s">
        <v>80</v>
      </c>
      <c r="F550" s="238" t="s">
        <v>829</v>
      </c>
      <c r="G550" s="235"/>
      <c r="H550" s="239">
        <v>4</v>
      </c>
      <c r="I550" s="240"/>
      <c r="J550" s="235"/>
      <c r="K550" s="235"/>
      <c r="L550" s="241"/>
      <c r="M550" s="242"/>
      <c r="N550" s="243"/>
      <c r="O550" s="243"/>
      <c r="P550" s="243"/>
      <c r="Q550" s="243"/>
      <c r="R550" s="243"/>
      <c r="S550" s="243"/>
      <c r="T550" s="244"/>
      <c r="AT550" s="245" t="s">
        <v>156</v>
      </c>
      <c r="AU550" s="245" t="s">
        <v>92</v>
      </c>
      <c r="AV550" s="11" t="s">
        <v>92</v>
      </c>
      <c r="AW550" s="11" t="s">
        <v>44</v>
      </c>
      <c r="AX550" s="11" t="s">
        <v>82</v>
      </c>
      <c r="AY550" s="245" t="s">
        <v>147</v>
      </c>
    </row>
    <row r="551" s="11" customFormat="1">
      <c r="B551" s="234"/>
      <c r="C551" s="235"/>
      <c r="D551" s="236" t="s">
        <v>156</v>
      </c>
      <c r="E551" s="237" t="s">
        <v>80</v>
      </c>
      <c r="F551" s="238" t="s">
        <v>514</v>
      </c>
      <c r="G551" s="235"/>
      <c r="H551" s="239">
        <v>2</v>
      </c>
      <c r="I551" s="240"/>
      <c r="J551" s="235"/>
      <c r="K551" s="235"/>
      <c r="L551" s="241"/>
      <c r="M551" s="242"/>
      <c r="N551" s="243"/>
      <c r="O551" s="243"/>
      <c r="P551" s="243"/>
      <c r="Q551" s="243"/>
      <c r="R551" s="243"/>
      <c r="S551" s="243"/>
      <c r="T551" s="244"/>
      <c r="AT551" s="245" t="s">
        <v>156</v>
      </c>
      <c r="AU551" s="245" t="s">
        <v>92</v>
      </c>
      <c r="AV551" s="11" t="s">
        <v>92</v>
      </c>
      <c r="AW551" s="11" t="s">
        <v>44</v>
      </c>
      <c r="AX551" s="11" t="s">
        <v>82</v>
      </c>
      <c r="AY551" s="245" t="s">
        <v>147</v>
      </c>
    </row>
    <row r="552" s="11" customFormat="1">
      <c r="B552" s="234"/>
      <c r="C552" s="235"/>
      <c r="D552" s="236" t="s">
        <v>156</v>
      </c>
      <c r="E552" s="237" t="s">
        <v>80</v>
      </c>
      <c r="F552" s="238" t="s">
        <v>830</v>
      </c>
      <c r="G552" s="235"/>
      <c r="H552" s="239">
        <v>9</v>
      </c>
      <c r="I552" s="240"/>
      <c r="J552" s="235"/>
      <c r="K552" s="235"/>
      <c r="L552" s="241"/>
      <c r="M552" s="242"/>
      <c r="N552" s="243"/>
      <c r="O552" s="243"/>
      <c r="P552" s="243"/>
      <c r="Q552" s="243"/>
      <c r="R552" s="243"/>
      <c r="S552" s="243"/>
      <c r="T552" s="244"/>
      <c r="AT552" s="245" t="s">
        <v>156</v>
      </c>
      <c r="AU552" s="245" t="s">
        <v>92</v>
      </c>
      <c r="AV552" s="11" t="s">
        <v>92</v>
      </c>
      <c r="AW552" s="11" t="s">
        <v>44</v>
      </c>
      <c r="AX552" s="11" t="s">
        <v>82</v>
      </c>
      <c r="AY552" s="245" t="s">
        <v>147</v>
      </c>
    </row>
    <row r="553" s="11" customFormat="1">
      <c r="B553" s="234"/>
      <c r="C553" s="235"/>
      <c r="D553" s="236" t="s">
        <v>156</v>
      </c>
      <c r="E553" s="237" t="s">
        <v>80</v>
      </c>
      <c r="F553" s="238" t="s">
        <v>831</v>
      </c>
      <c r="G553" s="235"/>
      <c r="H553" s="239">
        <v>5</v>
      </c>
      <c r="I553" s="240"/>
      <c r="J553" s="235"/>
      <c r="K553" s="235"/>
      <c r="L553" s="241"/>
      <c r="M553" s="242"/>
      <c r="N553" s="243"/>
      <c r="O553" s="243"/>
      <c r="P553" s="243"/>
      <c r="Q553" s="243"/>
      <c r="R553" s="243"/>
      <c r="S553" s="243"/>
      <c r="T553" s="244"/>
      <c r="AT553" s="245" t="s">
        <v>156</v>
      </c>
      <c r="AU553" s="245" t="s">
        <v>92</v>
      </c>
      <c r="AV553" s="11" t="s">
        <v>92</v>
      </c>
      <c r="AW553" s="11" t="s">
        <v>44</v>
      </c>
      <c r="AX553" s="11" t="s">
        <v>82</v>
      </c>
      <c r="AY553" s="245" t="s">
        <v>147</v>
      </c>
    </row>
    <row r="554" s="11" customFormat="1">
      <c r="B554" s="234"/>
      <c r="C554" s="235"/>
      <c r="D554" s="236" t="s">
        <v>156</v>
      </c>
      <c r="E554" s="237" t="s">
        <v>80</v>
      </c>
      <c r="F554" s="238" t="s">
        <v>832</v>
      </c>
      <c r="G554" s="235"/>
      <c r="H554" s="239">
        <v>7</v>
      </c>
      <c r="I554" s="240"/>
      <c r="J554" s="235"/>
      <c r="K554" s="235"/>
      <c r="L554" s="241"/>
      <c r="M554" s="242"/>
      <c r="N554" s="243"/>
      <c r="O554" s="243"/>
      <c r="P554" s="243"/>
      <c r="Q554" s="243"/>
      <c r="R554" s="243"/>
      <c r="S554" s="243"/>
      <c r="T554" s="244"/>
      <c r="AT554" s="245" t="s">
        <v>156</v>
      </c>
      <c r="AU554" s="245" t="s">
        <v>92</v>
      </c>
      <c r="AV554" s="11" t="s">
        <v>92</v>
      </c>
      <c r="AW554" s="11" t="s">
        <v>44</v>
      </c>
      <c r="AX554" s="11" t="s">
        <v>82</v>
      </c>
      <c r="AY554" s="245" t="s">
        <v>147</v>
      </c>
    </row>
    <row r="555" s="12" customFormat="1">
      <c r="B555" s="246"/>
      <c r="C555" s="247"/>
      <c r="D555" s="236" t="s">
        <v>156</v>
      </c>
      <c r="E555" s="248" t="s">
        <v>80</v>
      </c>
      <c r="F555" s="249" t="s">
        <v>158</v>
      </c>
      <c r="G555" s="247"/>
      <c r="H555" s="250">
        <v>30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AT555" s="256" t="s">
        <v>156</v>
      </c>
      <c r="AU555" s="256" t="s">
        <v>92</v>
      </c>
      <c r="AV555" s="12" t="s">
        <v>154</v>
      </c>
      <c r="AW555" s="12" t="s">
        <v>44</v>
      </c>
      <c r="AX555" s="12" t="s">
        <v>90</v>
      </c>
      <c r="AY555" s="256" t="s">
        <v>147</v>
      </c>
    </row>
    <row r="556" s="1" customFormat="1" ht="16.5" customHeight="1">
      <c r="B556" s="47"/>
      <c r="C556" s="280" t="s">
        <v>833</v>
      </c>
      <c r="D556" s="280" t="s">
        <v>241</v>
      </c>
      <c r="E556" s="281" t="s">
        <v>834</v>
      </c>
      <c r="F556" s="282" t="s">
        <v>809</v>
      </c>
      <c r="G556" s="283" t="s">
        <v>344</v>
      </c>
      <c r="H556" s="284">
        <v>30</v>
      </c>
      <c r="I556" s="285"/>
      <c r="J556" s="286">
        <f>ROUND(I556*H556,2)</f>
        <v>0</v>
      </c>
      <c r="K556" s="282" t="s">
        <v>80</v>
      </c>
      <c r="L556" s="287"/>
      <c r="M556" s="288" t="s">
        <v>80</v>
      </c>
      <c r="N556" s="289" t="s">
        <v>52</v>
      </c>
      <c r="O556" s="48"/>
      <c r="P556" s="231">
        <f>O556*H556</f>
        <v>0</v>
      </c>
      <c r="Q556" s="231">
        <v>0.0040000000000000001</v>
      </c>
      <c r="R556" s="231">
        <f>Q556*H556</f>
        <v>0.12</v>
      </c>
      <c r="S556" s="231">
        <v>0</v>
      </c>
      <c r="T556" s="232">
        <f>S556*H556</f>
        <v>0</v>
      </c>
      <c r="AR556" s="24" t="s">
        <v>191</v>
      </c>
      <c r="AT556" s="24" t="s">
        <v>241</v>
      </c>
      <c r="AU556" s="24" t="s">
        <v>92</v>
      </c>
      <c r="AY556" s="24" t="s">
        <v>147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24" t="s">
        <v>90</v>
      </c>
      <c r="BK556" s="233">
        <f>ROUND(I556*H556,2)</f>
        <v>0</v>
      </c>
      <c r="BL556" s="24" t="s">
        <v>154</v>
      </c>
      <c r="BM556" s="24" t="s">
        <v>835</v>
      </c>
    </row>
    <row r="557" s="11" customFormat="1">
      <c r="B557" s="234"/>
      <c r="C557" s="235"/>
      <c r="D557" s="236" t="s">
        <v>156</v>
      </c>
      <c r="E557" s="237" t="s">
        <v>80</v>
      </c>
      <c r="F557" s="238" t="s">
        <v>163</v>
      </c>
      <c r="G557" s="235"/>
      <c r="H557" s="239">
        <v>3</v>
      </c>
      <c r="I557" s="240"/>
      <c r="J557" s="235"/>
      <c r="K557" s="235"/>
      <c r="L557" s="241"/>
      <c r="M557" s="242"/>
      <c r="N557" s="243"/>
      <c r="O557" s="243"/>
      <c r="P557" s="243"/>
      <c r="Q557" s="243"/>
      <c r="R557" s="243"/>
      <c r="S557" s="243"/>
      <c r="T557" s="244"/>
      <c r="AT557" s="245" t="s">
        <v>156</v>
      </c>
      <c r="AU557" s="245" t="s">
        <v>92</v>
      </c>
      <c r="AV557" s="11" t="s">
        <v>92</v>
      </c>
      <c r="AW557" s="11" t="s">
        <v>44</v>
      </c>
      <c r="AX557" s="11" t="s">
        <v>82</v>
      </c>
      <c r="AY557" s="245" t="s">
        <v>147</v>
      </c>
    </row>
    <row r="558" s="11" customFormat="1">
      <c r="B558" s="234"/>
      <c r="C558" s="235"/>
      <c r="D558" s="236" t="s">
        <v>156</v>
      </c>
      <c r="E558" s="237" t="s">
        <v>80</v>
      </c>
      <c r="F558" s="238" t="s">
        <v>154</v>
      </c>
      <c r="G558" s="235"/>
      <c r="H558" s="239">
        <v>4</v>
      </c>
      <c r="I558" s="240"/>
      <c r="J558" s="235"/>
      <c r="K558" s="235"/>
      <c r="L558" s="241"/>
      <c r="M558" s="242"/>
      <c r="N558" s="243"/>
      <c r="O558" s="243"/>
      <c r="P558" s="243"/>
      <c r="Q558" s="243"/>
      <c r="R558" s="243"/>
      <c r="S558" s="243"/>
      <c r="T558" s="244"/>
      <c r="AT558" s="245" t="s">
        <v>156</v>
      </c>
      <c r="AU558" s="245" t="s">
        <v>92</v>
      </c>
      <c r="AV558" s="11" t="s">
        <v>92</v>
      </c>
      <c r="AW558" s="11" t="s">
        <v>44</v>
      </c>
      <c r="AX558" s="11" t="s">
        <v>82</v>
      </c>
      <c r="AY558" s="245" t="s">
        <v>147</v>
      </c>
    </row>
    <row r="559" s="11" customFormat="1">
      <c r="B559" s="234"/>
      <c r="C559" s="235"/>
      <c r="D559" s="236" t="s">
        <v>156</v>
      </c>
      <c r="E559" s="237" t="s">
        <v>80</v>
      </c>
      <c r="F559" s="238" t="s">
        <v>92</v>
      </c>
      <c r="G559" s="235"/>
      <c r="H559" s="239">
        <v>2</v>
      </c>
      <c r="I559" s="240"/>
      <c r="J559" s="235"/>
      <c r="K559" s="235"/>
      <c r="L559" s="241"/>
      <c r="M559" s="242"/>
      <c r="N559" s="243"/>
      <c r="O559" s="243"/>
      <c r="P559" s="243"/>
      <c r="Q559" s="243"/>
      <c r="R559" s="243"/>
      <c r="S559" s="243"/>
      <c r="T559" s="244"/>
      <c r="AT559" s="245" t="s">
        <v>156</v>
      </c>
      <c r="AU559" s="245" t="s">
        <v>92</v>
      </c>
      <c r="AV559" s="11" t="s">
        <v>92</v>
      </c>
      <c r="AW559" s="11" t="s">
        <v>44</v>
      </c>
      <c r="AX559" s="11" t="s">
        <v>82</v>
      </c>
      <c r="AY559" s="245" t="s">
        <v>147</v>
      </c>
    </row>
    <row r="560" s="11" customFormat="1">
      <c r="B560" s="234"/>
      <c r="C560" s="235"/>
      <c r="D560" s="236" t="s">
        <v>156</v>
      </c>
      <c r="E560" s="237" t="s">
        <v>80</v>
      </c>
      <c r="F560" s="238" t="s">
        <v>195</v>
      </c>
      <c r="G560" s="235"/>
      <c r="H560" s="239">
        <v>9</v>
      </c>
      <c r="I560" s="240"/>
      <c r="J560" s="235"/>
      <c r="K560" s="235"/>
      <c r="L560" s="241"/>
      <c r="M560" s="242"/>
      <c r="N560" s="243"/>
      <c r="O560" s="243"/>
      <c r="P560" s="243"/>
      <c r="Q560" s="243"/>
      <c r="R560" s="243"/>
      <c r="S560" s="243"/>
      <c r="T560" s="244"/>
      <c r="AT560" s="245" t="s">
        <v>156</v>
      </c>
      <c r="AU560" s="245" t="s">
        <v>92</v>
      </c>
      <c r="AV560" s="11" t="s">
        <v>92</v>
      </c>
      <c r="AW560" s="11" t="s">
        <v>44</v>
      </c>
      <c r="AX560" s="11" t="s">
        <v>82</v>
      </c>
      <c r="AY560" s="245" t="s">
        <v>147</v>
      </c>
    </row>
    <row r="561" s="11" customFormat="1">
      <c r="B561" s="234"/>
      <c r="C561" s="235"/>
      <c r="D561" s="236" t="s">
        <v>156</v>
      </c>
      <c r="E561" s="237" t="s">
        <v>80</v>
      </c>
      <c r="F561" s="238" t="s">
        <v>176</v>
      </c>
      <c r="G561" s="235"/>
      <c r="H561" s="239">
        <v>5</v>
      </c>
      <c r="I561" s="240"/>
      <c r="J561" s="235"/>
      <c r="K561" s="235"/>
      <c r="L561" s="241"/>
      <c r="M561" s="242"/>
      <c r="N561" s="243"/>
      <c r="O561" s="243"/>
      <c r="P561" s="243"/>
      <c r="Q561" s="243"/>
      <c r="R561" s="243"/>
      <c r="S561" s="243"/>
      <c r="T561" s="244"/>
      <c r="AT561" s="245" t="s">
        <v>156</v>
      </c>
      <c r="AU561" s="245" t="s">
        <v>92</v>
      </c>
      <c r="AV561" s="11" t="s">
        <v>92</v>
      </c>
      <c r="AW561" s="11" t="s">
        <v>44</v>
      </c>
      <c r="AX561" s="11" t="s">
        <v>82</v>
      </c>
      <c r="AY561" s="245" t="s">
        <v>147</v>
      </c>
    </row>
    <row r="562" s="11" customFormat="1">
      <c r="B562" s="234"/>
      <c r="C562" s="235"/>
      <c r="D562" s="236" t="s">
        <v>156</v>
      </c>
      <c r="E562" s="237" t="s">
        <v>80</v>
      </c>
      <c r="F562" s="238" t="s">
        <v>187</v>
      </c>
      <c r="G562" s="235"/>
      <c r="H562" s="239">
        <v>7</v>
      </c>
      <c r="I562" s="240"/>
      <c r="J562" s="235"/>
      <c r="K562" s="235"/>
      <c r="L562" s="241"/>
      <c r="M562" s="242"/>
      <c r="N562" s="243"/>
      <c r="O562" s="243"/>
      <c r="P562" s="243"/>
      <c r="Q562" s="243"/>
      <c r="R562" s="243"/>
      <c r="S562" s="243"/>
      <c r="T562" s="244"/>
      <c r="AT562" s="245" t="s">
        <v>156</v>
      </c>
      <c r="AU562" s="245" t="s">
        <v>92</v>
      </c>
      <c r="AV562" s="11" t="s">
        <v>92</v>
      </c>
      <c r="AW562" s="11" t="s">
        <v>44</v>
      </c>
      <c r="AX562" s="11" t="s">
        <v>82</v>
      </c>
      <c r="AY562" s="245" t="s">
        <v>147</v>
      </c>
    </row>
    <row r="563" s="12" customFormat="1">
      <c r="B563" s="246"/>
      <c r="C563" s="247"/>
      <c r="D563" s="236" t="s">
        <v>156</v>
      </c>
      <c r="E563" s="248" t="s">
        <v>80</v>
      </c>
      <c r="F563" s="249" t="s">
        <v>158</v>
      </c>
      <c r="G563" s="247"/>
      <c r="H563" s="250">
        <v>30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AT563" s="256" t="s">
        <v>156</v>
      </c>
      <c r="AU563" s="256" t="s">
        <v>92</v>
      </c>
      <c r="AV563" s="12" t="s">
        <v>154</v>
      </c>
      <c r="AW563" s="12" t="s">
        <v>44</v>
      </c>
      <c r="AX563" s="12" t="s">
        <v>90</v>
      </c>
      <c r="AY563" s="256" t="s">
        <v>147</v>
      </c>
    </row>
    <row r="564" s="1" customFormat="1" ht="38.25" customHeight="1">
      <c r="B564" s="47"/>
      <c r="C564" s="222" t="s">
        <v>836</v>
      </c>
      <c r="D564" s="222" t="s">
        <v>149</v>
      </c>
      <c r="E564" s="223" t="s">
        <v>837</v>
      </c>
      <c r="F564" s="224" t="s">
        <v>838</v>
      </c>
      <c r="G564" s="225" t="s">
        <v>344</v>
      </c>
      <c r="H564" s="226">
        <v>1</v>
      </c>
      <c r="I564" s="227"/>
      <c r="J564" s="228">
        <f>ROUND(I564*H564,2)</f>
        <v>0</v>
      </c>
      <c r="K564" s="224" t="s">
        <v>153</v>
      </c>
      <c r="L564" s="73"/>
      <c r="M564" s="229" t="s">
        <v>80</v>
      </c>
      <c r="N564" s="230" t="s">
        <v>52</v>
      </c>
      <c r="O564" s="48"/>
      <c r="P564" s="231">
        <f>O564*H564</f>
        <v>0</v>
      </c>
      <c r="Q564" s="231">
        <v>0.0030100000000000001</v>
      </c>
      <c r="R564" s="231">
        <f>Q564*H564</f>
        <v>0.0030100000000000001</v>
      </c>
      <c r="S564" s="231">
        <v>0</v>
      </c>
      <c r="T564" s="232">
        <f>S564*H564</f>
        <v>0</v>
      </c>
      <c r="AR564" s="24" t="s">
        <v>154</v>
      </c>
      <c r="AT564" s="24" t="s">
        <v>149</v>
      </c>
      <c r="AU564" s="24" t="s">
        <v>92</v>
      </c>
      <c r="AY564" s="24" t="s">
        <v>147</v>
      </c>
      <c r="BE564" s="233">
        <f>IF(N564="základní",J564,0)</f>
        <v>0</v>
      </c>
      <c r="BF564" s="233">
        <f>IF(N564="snížená",J564,0)</f>
        <v>0</v>
      </c>
      <c r="BG564" s="233">
        <f>IF(N564="zákl. přenesená",J564,0)</f>
        <v>0</v>
      </c>
      <c r="BH564" s="233">
        <f>IF(N564="sníž. přenesená",J564,0)</f>
        <v>0</v>
      </c>
      <c r="BI564" s="233">
        <f>IF(N564="nulová",J564,0)</f>
        <v>0</v>
      </c>
      <c r="BJ564" s="24" t="s">
        <v>90</v>
      </c>
      <c r="BK564" s="233">
        <f>ROUND(I564*H564,2)</f>
        <v>0</v>
      </c>
      <c r="BL564" s="24" t="s">
        <v>154</v>
      </c>
      <c r="BM564" s="24" t="s">
        <v>839</v>
      </c>
    </row>
    <row r="565" s="11" customFormat="1">
      <c r="B565" s="234"/>
      <c r="C565" s="235"/>
      <c r="D565" s="236" t="s">
        <v>156</v>
      </c>
      <c r="E565" s="237" t="s">
        <v>80</v>
      </c>
      <c r="F565" s="238" t="s">
        <v>661</v>
      </c>
      <c r="G565" s="235"/>
      <c r="H565" s="239">
        <v>1</v>
      </c>
      <c r="I565" s="240"/>
      <c r="J565" s="235"/>
      <c r="K565" s="235"/>
      <c r="L565" s="241"/>
      <c r="M565" s="242"/>
      <c r="N565" s="243"/>
      <c r="O565" s="243"/>
      <c r="P565" s="243"/>
      <c r="Q565" s="243"/>
      <c r="R565" s="243"/>
      <c r="S565" s="243"/>
      <c r="T565" s="244"/>
      <c r="AT565" s="245" t="s">
        <v>156</v>
      </c>
      <c r="AU565" s="245" t="s">
        <v>92</v>
      </c>
      <c r="AV565" s="11" t="s">
        <v>92</v>
      </c>
      <c r="AW565" s="11" t="s">
        <v>44</v>
      </c>
      <c r="AX565" s="11" t="s">
        <v>82</v>
      </c>
      <c r="AY565" s="245" t="s">
        <v>147</v>
      </c>
    </row>
    <row r="566" s="12" customFormat="1">
      <c r="B566" s="246"/>
      <c r="C566" s="247"/>
      <c r="D566" s="236" t="s">
        <v>156</v>
      </c>
      <c r="E566" s="248" t="s">
        <v>80</v>
      </c>
      <c r="F566" s="249" t="s">
        <v>158</v>
      </c>
      <c r="G566" s="247"/>
      <c r="H566" s="250">
        <v>1</v>
      </c>
      <c r="I566" s="251"/>
      <c r="J566" s="247"/>
      <c r="K566" s="247"/>
      <c r="L566" s="252"/>
      <c r="M566" s="253"/>
      <c r="N566" s="254"/>
      <c r="O566" s="254"/>
      <c r="P566" s="254"/>
      <c r="Q566" s="254"/>
      <c r="R566" s="254"/>
      <c r="S566" s="254"/>
      <c r="T566" s="255"/>
      <c r="AT566" s="256" t="s">
        <v>156</v>
      </c>
      <c r="AU566" s="256" t="s">
        <v>92</v>
      </c>
      <c r="AV566" s="12" t="s">
        <v>154</v>
      </c>
      <c r="AW566" s="12" t="s">
        <v>44</v>
      </c>
      <c r="AX566" s="12" t="s">
        <v>90</v>
      </c>
      <c r="AY566" s="256" t="s">
        <v>147</v>
      </c>
    </row>
    <row r="567" s="1" customFormat="1" ht="16.5" customHeight="1">
      <c r="B567" s="47"/>
      <c r="C567" s="280" t="s">
        <v>840</v>
      </c>
      <c r="D567" s="280" t="s">
        <v>241</v>
      </c>
      <c r="E567" s="281" t="s">
        <v>841</v>
      </c>
      <c r="F567" s="282" t="s">
        <v>842</v>
      </c>
      <c r="G567" s="283" t="s">
        <v>344</v>
      </c>
      <c r="H567" s="284">
        <v>1</v>
      </c>
      <c r="I567" s="285"/>
      <c r="J567" s="286">
        <f>ROUND(I567*H567,2)</f>
        <v>0</v>
      </c>
      <c r="K567" s="282" t="s">
        <v>153</v>
      </c>
      <c r="L567" s="287"/>
      <c r="M567" s="288" t="s">
        <v>80</v>
      </c>
      <c r="N567" s="289" t="s">
        <v>52</v>
      </c>
      <c r="O567" s="48"/>
      <c r="P567" s="231">
        <f>O567*H567</f>
        <v>0</v>
      </c>
      <c r="Q567" s="231">
        <v>0.060999999999999999</v>
      </c>
      <c r="R567" s="231">
        <f>Q567*H567</f>
        <v>0.060999999999999999</v>
      </c>
      <c r="S567" s="231">
        <v>0</v>
      </c>
      <c r="T567" s="232">
        <f>S567*H567</f>
        <v>0</v>
      </c>
      <c r="AR567" s="24" t="s">
        <v>191</v>
      </c>
      <c r="AT567" s="24" t="s">
        <v>241</v>
      </c>
      <c r="AU567" s="24" t="s">
        <v>92</v>
      </c>
      <c r="AY567" s="24" t="s">
        <v>147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24" t="s">
        <v>90</v>
      </c>
      <c r="BK567" s="233">
        <f>ROUND(I567*H567,2)</f>
        <v>0</v>
      </c>
      <c r="BL567" s="24" t="s">
        <v>154</v>
      </c>
      <c r="BM567" s="24" t="s">
        <v>843</v>
      </c>
    </row>
    <row r="568" s="11" customFormat="1">
      <c r="B568" s="234"/>
      <c r="C568" s="235"/>
      <c r="D568" s="236" t="s">
        <v>156</v>
      </c>
      <c r="E568" s="237" t="s">
        <v>80</v>
      </c>
      <c r="F568" s="238" t="s">
        <v>480</v>
      </c>
      <c r="G568" s="235"/>
      <c r="H568" s="239">
        <v>1</v>
      </c>
      <c r="I568" s="240"/>
      <c r="J568" s="235"/>
      <c r="K568" s="235"/>
      <c r="L568" s="241"/>
      <c r="M568" s="242"/>
      <c r="N568" s="243"/>
      <c r="O568" s="243"/>
      <c r="P568" s="243"/>
      <c r="Q568" s="243"/>
      <c r="R568" s="243"/>
      <c r="S568" s="243"/>
      <c r="T568" s="244"/>
      <c r="AT568" s="245" t="s">
        <v>156</v>
      </c>
      <c r="AU568" s="245" t="s">
        <v>92</v>
      </c>
      <c r="AV568" s="11" t="s">
        <v>92</v>
      </c>
      <c r="AW568" s="11" t="s">
        <v>44</v>
      </c>
      <c r="AX568" s="11" t="s">
        <v>90</v>
      </c>
      <c r="AY568" s="245" t="s">
        <v>147</v>
      </c>
    </row>
    <row r="569" s="1" customFormat="1" ht="16.5" customHeight="1">
      <c r="B569" s="47"/>
      <c r="C569" s="280" t="s">
        <v>844</v>
      </c>
      <c r="D569" s="280" t="s">
        <v>241</v>
      </c>
      <c r="E569" s="281" t="s">
        <v>845</v>
      </c>
      <c r="F569" s="282" t="s">
        <v>846</v>
      </c>
      <c r="G569" s="283" t="s">
        <v>344</v>
      </c>
      <c r="H569" s="284">
        <v>1</v>
      </c>
      <c r="I569" s="285"/>
      <c r="J569" s="286">
        <f>ROUND(I569*H569,2)</f>
        <v>0</v>
      </c>
      <c r="K569" s="282" t="s">
        <v>80</v>
      </c>
      <c r="L569" s="287"/>
      <c r="M569" s="288" t="s">
        <v>80</v>
      </c>
      <c r="N569" s="289" t="s">
        <v>52</v>
      </c>
      <c r="O569" s="48"/>
      <c r="P569" s="231">
        <f>O569*H569</f>
        <v>0</v>
      </c>
      <c r="Q569" s="231">
        <v>0.0044999999999999997</v>
      </c>
      <c r="R569" s="231">
        <f>Q569*H569</f>
        <v>0.0044999999999999997</v>
      </c>
      <c r="S569" s="231">
        <v>0</v>
      </c>
      <c r="T569" s="232">
        <f>S569*H569</f>
        <v>0</v>
      </c>
      <c r="AR569" s="24" t="s">
        <v>191</v>
      </c>
      <c r="AT569" s="24" t="s">
        <v>241</v>
      </c>
      <c r="AU569" s="24" t="s">
        <v>92</v>
      </c>
      <c r="AY569" s="24" t="s">
        <v>147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24" t="s">
        <v>90</v>
      </c>
      <c r="BK569" s="233">
        <f>ROUND(I569*H569,2)</f>
        <v>0</v>
      </c>
      <c r="BL569" s="24" t="s">
        <v>154</v>
      </c>
      <c r="BM569" s="24" t="s">
        <v>847</v>
      </c>
    </row>
    <row r="570" s="11" customFormat="1">
      <c r="B570" s="234"/>
      <c r="C570" s="235"/>
      <c r="D570" s="236" t="s">
        <v>156</v>
      </c>
      <c r="E570" s="237" t="s">
        <v>80</v>
      </c>
      <c r="F570" s="238" t="s">
        <v>90</v>
      </c>
      <c r="G570" s="235"/>
      <c r="H570" s="239">
        <v>1</v>
      </c>
      <c r="I570" s="240"/>
      <c r="J570" s="235"/>
      <c r="K570" s="235"/>
      <c r="L570" s="241"/>
      <c r="M570" s="242"/>
      <c r="N570" s="243"/>
      <c r="O570" s="243"/>
      <c r="P570" s="243"/>
      <c r="Q570" s="243"/>
      <c r="R570" s="243"/>
      <c r="S570" s="243"/>
      <c r="T570" s="244"/>
      <c r="AT570" s="245" t="s">
        <v>156</v>
      </c>
      <c r="AU570" s="245" t="s">
        <v>92</v>
      </c>
      <c r="AV570" s="11" t="s">
        <v>92</v>
      </c>
      <c r="AW570" s="11" t="s">
        <v>44</v>
      </c>
      <c r="AX570" s="11" t="s">
        <v>82</v>
      </c>
      <c r="AY570" s="245" t="s">
        <v>147</v>
      </c>
    </row>
    <row r="571" s="12" customFormat="1">
      <c r="B571" s="246"/>
      <c r="C571" s="247"/>
      <c r="D571" s="236" t="s">
        <v>156</v>
      </c>
      <c r="E571" s="248" t="s">
        <v>80</v>
      </c>
      <c r="F571" s="249" t="s">
        <v>158</v>
      </c>
      <c r="G571" s="247"/>
      <c r="H571" s="250">
        <v>1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AT571" s="256" t="s">
        <v>156</v>
      </c>
      <c r="AU571" s="256" t="s">
        <v>92</v>
      </c>
      <c r="AV571" s="12" t="s">
        <v>154</v>
      </c>
      <c r="AW571" s="12" t="s">
        <v>44</v>
      </c>
      <c r="AX571" s="12" t="s">
        <v>90</v>
      </c>
      <c r="AY571" s="256" t="s">
        <v>147</v>
      </c>
    </row>
    <row r="572" s="1" customFormat="1" ht="38.25" customHeight="1">
      <c r="B572" s="47"/>
      <c r="C572" s="222" t="s">
        <v>848</v>
      </c>
      <c r="D572" s="222" t="s">
        <v>149</v>
      </c>
      <c r="E572" s="223" t="s">
        <v>849</v>
      </c>
      <c r="F572" s="224" t="s">
        <v>850</v>
      </c>
      <c r="G572" s="225" t="s">
        <v>344</v>
      </c>
      <c r="H572" s="226">
        <v>28</v>
      </c>
      <c r="I572" s="227"/>
      <c r="J572" s="228">
        <f>ROUND(I572*H572,2)</f>
        <v>0</v>
      </c>
      <c r="K572" s="224" t="s">
        <v>153</v>
      </c>
      <c r="L572" s="73"/>
      <c r="M572" s="229" t="s">
        <v>80</v>
      </c>
      <c r="N572" s="230" t="s">
        <v>52</v>
      </c>
      <c r="O572" s="48"/>
      <c r="P572" s="231">
        <f>O572*H572</f>
        <v>0</v>
      </c>
      <c r="Q572" s="231">
        <v>0.00545</v>
      </c>
      <c r="R572" s="231">
        <f>Q572*H572</f>
        <v>0.15260000000000001</v>
      </c>
      <c r="S572" s="231">
        <v>0</v>
      </c>
      <c r="T572" s="232">
        <f>S572*H572</f>
        <v>0</v>
      </c>
      <c r="AR572" s="24" t="s">
        <v>154</v>
      </c>
      <c r="AT572" s="24" t="s">
        <v>149</v>
      </c>
      <c r="AU572" s="24" t="s">
        <v>92</v>
      </c>
      <c r="AY572" s="24" t="s">
        <v>147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24" t="s">
        <v>90</v>
      </c>
      <c r="BK572" s="233">
        <f>ROUND(I572*H572,2)</f>
        <v>0</v>
      </c>
      <c r="BL572" s="24" t="s">
        <v>154</v>
      </c>
      <c r="BM572" s="24" t="s">
        <v>851</v>
      </c>
    </row>
    <row r="573" s="11" customFormat="1">
      <c r="B573" s="234"/>
      <c r="C573" s="235"/>
      <c r="D573" s="236" t="s">
        <v>156</v>
      </c>
      <c r="E573" s="237" t="s">
        <v>80</v>
      </c>
      <c r="F573" s="238" t="s">
        <v>852</v>
      </c>
      <c r="G573" s="235"/>
      <c r="H573" s="239">
        <v>28</v>
      </c>
      <c r="I573" s="240"/>
      <c r="J573" s="235"/>
      <c r="K573" s="235"/>
      <c r="L573" s="241"/>
      <c r="M573" s="242"/>
      <c r="N573" s="243"/>
      <c r="O573" s="243"/>
      <c r="P573" s="243"/>
      <c r="Q573" s="243"/>
      <c r="R573" s="243"/>
      <c r="S573" s="243"/>
      <c r="T573" s="244"/>
      <c r="AT573" s="245" t="s">
        <v>156</v>
      </c>
      <c r="AU573" s="245" t="s">
        <v>92</v>
      </c>
      <c r="AV573" s="11" t="s">
        <v>92</v>
      </c>
      <c r="AW573" s="11" t="s">
        <v>44</v>
      </c>
      <c r="AX573" s="11" t="s">
        <v>90</v>
      </c>
      <c r="AY573" s="245" t="s">
        <v>147</v>
      </c>
    </row>
    <row r="574" s="1" customFormat="1" ht="16.5" customHeight="1">
      <c r="B574" s="47"/>
      <c r="C574" s="280" t="s">
        <v>853</v>
      </c>
      <c r="D574" s="280" t="s">
        <v>241</v>
      </c>
      <c r="E574" s="281" t="s">
        <v>854</v>
      </c>
      <c r="F574" s="282" t="s">
        <v>855</v>
      </c>
      <c r="G574" s="283" t="s">
        <v>344</v>
      </c>
      <c r="H574" s="284">
        <v>28</v>
      </c>
      <c r="I574" s="285"/>
      <c r="J574" s="286">
        <f>ROUND(I574*H574,2)</f>
        <v>0</v>
      </c>
      <c r="K574" s="282" t="s">
        <v>153</v>
      </c>
      <c r="L574" s="287"/>
      <c r="M574" s="288" t="s">
        <v>80</v>
      </c>
      <c r="N574" s="289" t="s">
        <v>52</v>
      </c>
      <c r="O574" s="48"/>
      <c r="P574" s="231">
        <f>O574*H574</f>
        <v>0</v>
      </c>
      <c r="Q574" s="231">
        <v>0.14699999999999999</v>
      </c>
      <c r="R574" s="231">
        <f>Q574*H574</f>
        <v>4.1159999999999997</v>
      </c>
      <c r="S574" s="231">
        <v>0</v>
      </c>
      <c r="T574" s="232">
        <f>S574*H574</f>
        <v>0</v>
      </c>
      <c r="AR574" s="24" t="s">
        <v>191</v>
      </c>
      <c r="AT574" s="24" t="s">
        <v>241</v>
      </c>
      <c r="AU574" s="24" t="s">
        <v>92</v>
      </c>
      <c r="AY574" s="24" t="s">
        <v>147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24" t="s">
        <v>90</v>
      </c>
      <c r="BK574" s="233">
        <f>ROUND(I574*H574,2)</f>
        <v>0</v>
      </c>
      <c r="BL574" s="24" t="s">
        <v>154</v>
      </c>
      <c r="BM574" s="24" t="s">
        <v>856</v>
      </c>
    </row>
    <row r="575" s="11" customFormat="1">
      <c r="B575" s="234"/>
      <c r="C575" s="235"/>
      <c r="D575" s="236" t="s">
        <v>156</v>
      </c>
      <c r="E575" s="237" t="s">
        <v>80</v>
      </c>
      <c r="F575" s="238" t="s">
        <v>857</v>
      </c>
      <c r="G575" s="235"/>
      <c r="H575" s="239">
        <v>18</v>
      </c>
      <c r="I575" s="240"/>
      <c r="J575" s="235"/>
      <c r="K575" s="235"/>
      <c r="L575" s="241"/>
      <c r="M575" s="242"/>
      <c r="N575" s="243"/>
      <c r="O575" s="243"/>
      <c r="P575" s="243"/>
      <c r="Q575" s="243"/>
      <c r="R575" s="243"/>
      <c r="S575" s="243"/>
      <c r="T575" s="244"/>
      <c r="AT575" s="245" t="s">
        <v>156</v>
      </c>
      <c r="AU575" s="245" t="s">
        <v>92</v>
      </c>
      <c r="AV575" s="11" t="s">
        <v>92</v>
      </c>
      <c r="AW575" s="11" t="s">
        <v>44</v>
      </c>
      <c r="AX575" s="11" t="s">
        <v>82</v>
      </c>
      <c r="AY575" s="245" t="s">
        <v>147</v>
      </c>
    </row>
    <row r="576" s="11" customFormat="1">
      <c r="B576" s="234"/>
      <c r="C576" s="235"/>
      <c r="D576" s="236" t="s">
        <v>156</v>
      </c>
      <c r="E576" s="237" t="s">
        <v>80</v>
      </c>
      <c r="F576" s="238" t="s">
        <v>858</v>
      </c>
      <c r="G576" s="235"/>
      <c r="H576" s="239">
        <v>6</v>
      </c>
      <c r="I576" s="240"/>
      <c r="J576" s="235"/>
      <c r="K576" s="235"/>
      <c r="L576" s="241"/>
      <c r="M576" s="242"/>
      <c r="N576" s="243"/>
      <c r="O576" s="243"/>
      <c r="P576" s="243"/>
      <c r="Q576" s="243"/>
      <c r="R576" s="243"/>
      <c r="S576" s="243"/>
      <c r="T576" s="244"/>
      <c r="AT576" s="245" t="s">
        <v>156</v>
      </c>
      <c r="AU576" s="245" t="s">
        <v>92</v>
      </c>
      <c r="AV576" s="11" t="s">
        <v>92</v>
      </c>
      <c r="AW576" s="11" t="s">
        <v>44</v>
      </c>
      <c r="AX576" s="11" t="s">
        <v>82</v>
      </c>
      <c r="AY576" s="245" t="s">
        <v>147</v>
      </c>
    </row>
    <row r="577" s="11" customFormat="1">
      <c r="B577" s="234"/>
      <c r="C577" s="235"/>
      <c r="D577" s="236" t="s">
        <v>156</v>
      </c>
      <c r="E577" s="237" t="s">
        <v>80</v>
      </c>
      <c r="F577" s="238" t="s">
        <v>859</v>
      </c>
      <c r="G577" s="235"/>
      <c r="H577" s="239">
        <v>4</v>
      </c>
      <c r="I577" s="240"/>
      <c r="J577" s="235"/>
      <c r="K577" s="235"/>
      <c r="L577" s="241"/>
      <c r="M577" s="242"/>
      <c r="N577" s="243"/>
      <c r="O577" s="243"/>
      <c r="P577" s="243"/>
      <c r="Q577" s="243"/>
      <c r="R577" s="243"/>
      <c r="S577" s="243"/>
      <c r="T577" s="244"/>
      <c r="AT577" s="245" t="s">
        <v>156</v>
      </c>
      <c r="AU577" s="245" t="s">
        <v>92</v>
      </c>
      <c r="AV577" s="11" t="s">
        <v>92</v>
      </c>
      <c r="AW577" s="11" t="s">
        <v>44</v>
      </c>
      <c r="AX577" s="11" t="s">
        <v>82</v>
      </c>
      <c r="AY577" s="245" t="s">
        <v>147</v>
      </c>
    </row>
    <row r="578" s="12" customFormat="1">
      <c r="B578" s="246"/>
      <c r="C578" s="247"/>
      <c r="D578" s="236" t="s">
        <v>156</v>
      </c>
      <c r="E578" s="248" t="s">
        <v>80</v>
      </c>
      <c r="F578" s="249" t="s">
        <v>158</v>
      </c>
      <c r="G578" s="247"/>
      <c r="H578" s="250">
        <v>28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AT578" s="256" t="s">
        <v>156</v>
      </c>
      <c r="AU578" s="256" t="s">
        <v>92</v>
      </c>
      <c r="AV578" s="12" t="s">
        <v>154</v>
      </c>
      <c r="AW578" s="12" t="s">
        <v>44</v>
      </c>
      <c r="AX578" s="12" t="s">
        <v>90</v>
      </c>
      <c r="AY578" s="256" t="s">
        <v>147</v>
      </c>
    </row>
    <row r="579" s="1" customFormat="1" ht="16.5" customHeight="1">
      <c r="B579" s="47"/>
      <c r="C579" s="280" t="s">
        <v>860</v>
      </c>
      <c r="D579" s="280" t="s">
        <v>241</v>
      </c>
      <c r="E579" s="281" t="s">
        <v>861</v>
      </c>
      <c r="F579" s="282" t="s">
        <v>862</v>
      </c>
      <c r="G579" s="283" t="s">
        <v>344</v>
      </c>
      <c r="H579" s="284">
        <v>28</v>
      </c>
      <c r="I579" s="285"/>
      <c r="J579" s="286">
        <f>ROUND(I579*H579,2)</f>
        <v>0</v>
      </c>
      <c r="K579" s="282" t="s">
        <v>80</v>
      </c>
      <c r="L579" s="287"/>
      <c r="M579" s="288" t="s">
        <v>80</v>
      </c>
      <c r="N579" s="289" t="s">
        <v>52</v>
      </c>
      <c r="O579" s="48"/>
      <c r="P579" s="231">
        <f>O579*H579</f>
        <v>0</v>
      </c>
      <c r="Q579" s="231">
        <v>0.0050000000000000001</v>
      </c>
      <c r="R579" s="231">
        <f>Q579*H579</f>
        <v>0.14000000000000001</v>
      </c>
      <c r="S579" s="231">
        <v>0</v>
      </c>
      <c r="T579" s="232">
        <f>S579*H579</f>
        <v>0</v>
      </c>
      <c r="AR579" s="24" t="s">
        <v>191</v>
      </c>
      <c r="AT579" s="24" t="s">
        <v>241</v>
      </c>
      <c r="AU579" s="24" t="s">
        <v>92</v>
      </c>
      <c r="AY579" s="24" t="s">
        <v>147</v>
      </c>
      <c r="BE579" s="233">
        <f>IF(N579="základní",J579,0)</f>
        <v>0</v>
      </c>
      <c r="BF579" s="233">
        <f>IF(N579="snížená",J579,0)</f>
        <v>0</v>
      </c>
      <c r="BG579" s="233">
        <f>IF(N579="zákl. přenesená",J579,0)</f>
        <v>0</v>
      </c>
      <c r="BH579" s="233">
        <f>IF(N579="sníž. přenesená",J579,0)</f>
        <v>0</v>
      </c>
      <c r="BI579" s="233">
        <f>IF(N579="nulová",J579,0)</f>
        <v>0</v>
      </c>
      <c r="BJ579" s="24" t="s">
        <v>90</v>
      </c>
      <c r="BK579" s="233">
        <f>ROUND(I579*H579,2)</f>
        <v>0</v>
      </c>
      <c r="BL579" s="24" t="s">
        <v>154</v>
      </c>
      <c r="BM579" s="24" t="s">
        <v>863</v>
      </c>
    </row>
    <row r="580" s="11" customFormat="1">
      <c r="B580" s="234"/>
      <c r="C580" s="235"/>
      <c r="D580" s="236" t="s">
        <v>156</v>
      </c>
      <c r="E580" s="237" t="s">
        <v>80</v>
      </c>
      <c r="F580" s="238" t="s">
        <v>240</v>
      </c>
      <c r="G580" s="235"/>
      <c r="H580" s="239">
        <v>18</v>
      </c>
      <c r="I580" s="240"/>
      <c r="J580" s="235"/>
      <c r="K580" s="235"/>
      <c r="L580" s="241"/>
      <c r="M580" s="242"/>
      <c r="N580" s="243"/>
      <c r="O580" s="243"/>
      <c r="P580" s="243"/>
      <c r="Q580" s="243"/>
      <c r="R580" s="243"/>
      <c r="S580" s="243"/>
      <c r="T580" s="244"/>
      <c r="AT580" s="245" t="s">
        <v>156</v>
      </c>
      <c r="AU580" s="245" t="s">
        <v>92</v>
      </c>
      <c r="AV580" s="11" t="s">
        <v>92</v>
      </c>
      <c r="AW580" s="11" t="s">
        <v>44</v>
      </c>
      <c r="AX580" s="11" t="s">
        <v>82</v>
      </c>
      <c r="AY580" s="245" t="s">
        <v>147</v>
      </c>
    </row>
    <row r="581" s="11" customFormat="1">
      <c r="B581" s="234"/>
      <c r="C581" s="235"/>
      <c r="D581" s="236" t="s">
        <v>156</v>
      </c>
      <c r="E581" s="237" t="s">
        <v>80</v>
      </c>
      <c r="F581" s="238" t="s">
        <v>182</v>
      </c>
      <c r="G581" s="235"/>
      <c r="H581" s="239">
        <v>6</v>
      </c>
      <c r="I581" s="240"/>
      <c r="J581" s="235"/>
      <c r="K581" s="235"/>
      <c r="L581" s="241"/>
      <c r="M581" s="242"/>
      <c r="N581" s="243"/>
      <c r="O581" s="243"/>
      <c r="P581" s="243"/>
      <c r="Q581" s="243"/>
      <c r="R581" s="243"/>
      <c r="S581" s="243"/>
      <c r="T581" s="244"/>
      <c r="AT581" s="245" t="s">
        <v>156</v>
      </c>
      <c r="AU581" s="245" t="s">
        <v>92</v>
      </c>
      <c r="AV581" s="11" t="s">
        <v>92</v>
      </c>
      <c r="AW581" s="11" t="s">
        <v>44</v>
      </c>
      <c r="AX581" s="11" t="s">
        <v>82</v>
      </c>
      <c r="AY581" s="245" t="s">
        <v>147</v>
      </c>
    </row>
    <row r="582" s="11" customFormat="1">
      <c r="B582" s="234"/>
      <c r="C582" s="235"/>
      <c r="D582" s="236" t="s">
        <v>156</v>
      </c>
      <c r="E582" s="237" t="s">
        <v>80</v>
      </c>
      <c r="F582" s="238" t="s">
        <v>154</v>
      </c>
      <c r="G582" s="235"/>
      <c r="H582" s="239">
        <v>4</v>
      </c>
      <c r="I582" s="240"/>
      <c r="J582" s="235"/>
      <c r="K582" s="235"/>
      <c r="L582" s="241"/>
      <c r="M582" s="242"/>
      <c r="N582" s="243"/>
      <c r="O582" s="243"/>
      <c r="P582" s="243"/>
      <c r="Q582" s="243"/>
      <c r="R582" s="243"/>
      <c r="S582" s="243"/>
      <c r="T582" s="244"/>
      <c r="AT582" s="245" t="s">
        <v>156</v>
      </c>
      <c r="AU582" s="245" t="s">
        <v>92</v>
      </c>
      <c r="AV582" s="11" t="s">
        <v>92</v>
      </c>
      <c r="AW582" s="11" t="s">
        <v>44</v>
      </c>
      <c r="AX582" s="11" t="s">
        <v>82</v>
      </c>
      <c r="AY582" s="245" t="s">
        <v>147</v>
      </c>
    </row>
    <row r="583" s="12" customFormat="1">
      <c r="B583" s="246"/>
      <c r="C583" s="247"/>
      <c r="D583" s="236" t="s">
        <v>156</v>
      </c>
      <c r="E583" s="248" t="s">
        <v>80</v>
      </c>
      <c r="F583" s="249" t="s">
        <v>158</v>
      </c>
      <c r="G583" s="247"/>
      <c r="H583" s="250">
        <v>28</v>
      </c>
      <c r="I583" s="251"/>
      <c r="J583" s="247"/>
      <c r="K583" s="247"/>
      <c r="L583" s="252"/>
      <c r="M583" s="253"/>
      <c r="N583" s="254"/>
      <c r="O583" s="254"/>
      <c r="P583" s="254"/>
      <c r="Q583" s="254"/>
      <c r="R583" s="254"/>
      <c r="S583" s="254"/>
      <c r="T583" s="255"/>
      <c r="AT583" s="256" t="s">
        <v>156</v>
      </c>
      <c r="AU583" s="256" t="s">
        <v>92</v>
      </c>
      <c r="AV583" s="12" t="s">
        <v>154</v>
      </c>
      <c r="AW583" s="12" t="s">
        <v>44</v>
      </c>
      <c r="AX583" s="12" t="s">
        <v>90</v>
      </c>
      <c r="AY583" s="256" t="s">
        <v>147</v>
      </c>
    </row>
    <row r="584" s="1" customFormat="1" ht="38.25" customHeight="1">
      <c r="B584" s="47"/>
      <c r="C584" s="222" t="s">
        <v>864</v>
      </c>
      <c r="D584" s="222" t="s">
        <v>149</v>
      </c>
      <c r="E584" s="223" t="s">
        <v>865</v>
      </c>
      <c r="F584" s="224" t="s">
        <v>866</v>
      </c>
      <c r="G584" s="225" t="s">
        <v>344</v>
      </c>
      <c r="H584" s="226">
        <v>6</v>
      </c>
      <c r="I584" s="227"/>
      <c r="J584" s="228">
        <f>ROUND(I584*H584,2)</f>
        <v>0</v>
      </c>
      <c r="K584" s="224" t="s">
        <v>153</v>
      </c>
      <c r="L584" s="73"/>
      <c r="M584" s="229" t="s">
        <v>80</v>
      </c>
      <c r="N584" s="230" t="s">
        <v>52</v>
      </c>
      <c r="O584" s="48"/>
      <c r="P584" s="231">
        <f>O584*H584</f>
        <v>0</v>
      </c>
      <c r="Q584" s="231">
        <v>0.01299</v>
      </c>
      <c r="R584" s="231">
        <f>Q584*H584</f>
        <v>0.077939999999999995</v>
      </c>
      <c r="S584" s="231">
        <v>0</v>
      </c>
      <c r="T584" s="232">
        <f>S584*H584</f>
        <v>0</v>
      </c>
      <c r="AR584" s="24" t="s">
        <v>154</v>
      </c>
      <c r="AT584" s="24" t="s">
        <v>149</v>
      </c>
      <c r="AU584" s="24" t="s">
        <v>92</v>
      </c>
      <c r="AY584" s="24" t="s">
        <v>147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24" t="s">
        <v>90</v>
      </c>
      <c r="BK584" s="233">
        <f>ROUND(I584*H584,2)</f>
        <v>0</v>
      </c>
      <c r="BL584" s="24" t="s">
        <v>154</v>
      </c>
      <c r="BM584" s="24" t="s">
        <v>867</v>
      </c>
    </row>
    <row r="585" s="11" customFormat="1">
      <c r="B585" s="234"/>
      <c r="C585" s="235"/>
      <c r="D585" s="236" t="s">
        <v>156</v>
      </c>
      <c r="E585" s="237" t="s">
        <v>80</v>
      </c>
      <c r="F585" s="238" t="s">
        <v>351</v>
      </c>
      <c r="G585" s="235"/>
      <c r="H585" s="239">
        <v>6</v>
      </c>
      <c r="I585" s="240"/>
      <c r="J585" s="235"/>
      <c r="K585" s="235"/>
      <c r="L585" s="241"/>
      <c r="M585" s="242"/>
      <c r="N585" s="243"/>
      <c r="O585" s="243"/>
      <c r="P585" s="243"/>
      <c r="Q585" s="243"/>
      <c r="R585" s="243"/>
      <c r="S585" s="243"/>
      <c r="T585" s="244"/>
      <c r="AT585" s="245" t="s">
        <v>156</v>
      </c>
      <c r="AU585" s="245" t="s">
        <v>92</v>
      </c>
      <c r="AV585" s="11" t="s">
        <v>92</v>
      </c>
      <c r="AW585" s="11" t="s">
        <v>44</v>
      </c>
      <c r="AX585" s="11" t="s">
        <v>90</v>
      </c>
      <c r="AY585" s="245" t="s">
        <v>147</v>
      </c>
    </row>
    <row r="586" s="1" customFormat="1" ht="16.5" customHeight="1">
      <c r="B586" s="47"/>
      <c r="C586" s="280" t="s">
        <v>868</v>
      </c>
      <c r="D586" s="280" t="s">
        <v>241</v>
      </c>
      <c r="E586" s="281" t="s">
        <v>869</v>
      </c>
      <c r="F586" s="282" t="s">
        <v>870</v>
      </c>
      <c r="G586" s="283" t="s">
        <v>344</v>
      </c>
      <c r="H586" s="284">
        <v>6</v>
      </c>
      <c r="I586" s="285"/>
      <c r="J586" s="286">
        <f>ROUND(I586*H586,2)</f>
        <v>0</v>
      </c>
      <c r="K586" s="282" t="s">
        <v>153</v>
      </c>
      <c r="L586" s="287"/>
      <c r="M586" s="288" t="s">
        <v>80</v>
      </c>
      <c r="N586" s="289" t="s">
        <v>52</v>
      </c>
      <c r="O586" s="48"/>
      <c r="P586" s="231">
        <f>O586*H586</f>
        <v>0</v>
      </c>
      <c r="Q586" s="231">
        <v>0.26700000000000002</v>
      </c>
      <c r="R586" s="231">
        <f>Q586*H586</f>
        <v>1.6020000000000001</v>
      </c>
      <c r="S586" s="231">
        <v>0</v>
      </c>
      <c r="T586" s="232">
        <f>S586*H586</f>
        <v>0</v>
      </c>
      <c r="AR586" s="24" t="s">
        <v>191</v>
      </c>
      <c r="AT586" s="24" t="s">
        <v>241</v>
      </c>
      <c r="AU586" s="24" t="s">
        <v>92</v>
      </c>
      <c r="AY586" s="24" t="s">
        <v>147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24" t="s">
        <v>90</v>
      </c>
      <c r="BK586" s="233">
        <f>ROUND(I586*H586,2)</f>
        <v>0</v>
      </c>
      <c r="BL586" s="24" t="s">
        <v>154</v>
      </c>
      <c r="BM586" s="24" t="s">
        <v>871</v>
      </c>
    </row>
    <row r="587" s="11" customFormat="1">
      <c r="B587" s="234"/>
      <c r="C587" s="235"/>
      <c r="D587" s="236" t="s">
        <v>156</v>
      </c>
      <c r="E587" s="237" t="s">
        <v>80</v>
      </c>
      <c r="F587" s="238" t="s">
        <v>547</v>
      </c>
      <c r="G587" s="235"/>
      <c r="H587" s="239">
        <v>2</v>
      </c>
      <c r="I587" s="240"/>
      <c r="J587" s="235"/>
      <c r="K587" s="235"/>
      <c r="L587" s="241"/>
      <c r="M587" s="242"/>
      <c r="N587" s="243"/>
      <c r="O587" s="243"/>
      <c r="P587" s="243"/>
      <c r="Q587" s="243"/>
      <c r="R587" s="243"/>
      <c r="S587" s="243"/>
      <c r="T587" s="244"/>
      <c r="AT587" s="245" t="s">
        <v>156</v>
      </c>
      <c r="AU587" s="245" t="s">
        <v>92</v>
      </c>
      <c r="AV587" s="11" t="s">
        <v>92</v>
      </c>
      <c r="AW587" s="11" t="s">
        <v>44</v>
      </c>
      <c r="AX587" s="11" t="s">
        <v>82</v>
      </c>
      <c r="AY587" s="245" t="s">
        <v>147</v>
      </c>
    </row>
    <row r="588" s="11" customFormat="1">
      <c r="B588" s="234"/>
      <c r="C588" s="235"/>
      <c r="D588" s="236" t="s">
        <v>156</v>
      </c>
      <c r="E588" s="237" t="s">
        <v>80</v>
      </c>
      <c r="F588" s="238" t="s">
        <v>586</v>
      </c>
      <c r="G588" s="235"/>
      <c r="H588" s="239">
        <v>2</v>
      </c>
      <c r="I588" s="240"/>
      <c r="J588" s="235"/>
      <c r="K588" s="235"/>
      <c r="L588" s="241"/>
      <c r="M588" s="242"/>
      <c r="N588" s="243"/>
      <c r="O588" s="243"/>
      <c r="P588" s="243"/>
      <c r="Q588" s="243"/>
      <c r="R588" s="243"/>
      <c r="S588" s="243"/>
      <c r="T588" s="244"/>
      <c r="AT588" s="245" t="s">
        <v>156</v>
      </c>
      <c r="AU588" s="245" t="s">
        <v>92</v>
      </c>
      <c r="AV588" s="11" t="s">
        <v>92</v>
      </c>
      <c r="AW588" s="11" t="s">
        <v>44</v>
      </c>
      <c r="AX588" s="11" t="s">
        <v>82</v>
      </c>
      <c r="AY588" s="245" t="s">
        <v>147</v>
      </c>
    </row>
    <row r="589" s="11" customFormat="1">
      <c r="B589" s="234"/>
      <c r="C589" s="235"/>
      <c r="D589" s="236" t="s">
        <v>156</v>
      </c>
      <c r="E589" s="237" t="s">
        <v>80</v>
      </c>
      <c r="F589" s="238" t="s">
        <v>464</v>
      </c>
      <c r="G589" s="235"/>
      <c r="H589" s="239">
        <v>2</v>
      </c>
      <c r="I589" s="240"/>
      <c r="J589" s="235"/>
      <c r="K589" s="235"/>
      <c r="L589" s="241"/>
      <c r="M589" s="242"/>
      <c r="N589" s="243"/>
      <c r="O589" s="243"/>
      <c r="P589" s="243"/>
      <c r="Q589" s="243"/>
      <c r="R589" s="243"/>
      <c r="S589" s="243"/>
      <c r="T589" s="244"/>
      <c r="AT589" s="245" t="s">
        <v>156</v>
      </c>
      <c r="AU589" s="245" t="s">
        <v>92</v>
      </c>
      <c r="AV589" s="11" t="s">
        <v>92</v>
      </c>
      <c r="AW589" s="11" t="s">
        <v>44</v>
      </c>
      <c r="AX589" s="11" t="s">
        <v>82</v>
      </c>
      <c r="AY589" s="245" t="s">
        <v>147</v>
      </c>
    </row>
    <row r="590" s="12" customFormat="1">
      <c r="B590" s="246"/>
      <c r="C590" s="247"/>
      <c r="D590" s="236" t="s">
        <v>156</v>
      </c>
      <c r="E590" s="248" t="s">
        <v>80</v>
      </c>
      <c r="F590" s="249" t="s">
        <v>158</v>
      </c>
      <c r="G590" s="247"/>
      <c r="H590" s="250">
        <v>6</v>
      </c>
      <c r="I590" s="251"/>
      <c r="J590" s="247"/>
      <c r="K590" s="247"/>
      <c r="L590" s="252"/>
      <c r="M590" s="253"/>
      <c r="N590" s="254"/>
      <c r="O590" s="254"/>
      <c r="P590" s="254"/>
      <c r="Q590" s="254"/>
      <c r="R590" s="254"/>
      <c r="S590" s="254"/>
      <c r="T590" s="255"/>
      <c r="AT590" s="256" t="s">
        <v>156</v>
      </c>
      <c r="AU590" s="256" t="s">
        <v>92</v>
      </c>
      <c r="AV590" s="12" t="s">
        <v>154</v>
      </c>
      <c r="AW590" s="12" t="s">
        <v>44</v>
      </c>
      <c r="AX590" s="12" t="s">
        <v>90</v>
      </c>
      <c r="AY590" s="256" t="s">
        <v>147</v>
      </c>
    </row>
    <row r="591" s="1" customFormat="1" ht="16.5" customHeight="1">
      <c r="B591" s="47"/>
      <c r="C591" s="280" t="s">
        <v>872</v>
      </c>
      <c r="D591" s="280" t="s">
        <v>241</v>
      </c>
      <c r="E591" s="281" t="s">
        <v>873</v>
      </c>
      <c r="F591" s="282" t="s">
        <v>874</v>
      </c>
      <c r="G591" s="283" t="s">
        <v>344</v>
      </c>
      <c r="H591" s="284">
        <v>6</v>
      </c>
      <c r="I591" s="285"/>
      <c r="J591" s="286">
        <f>ROUND(I591*H591,2)</f>
        <v>0</v>
      </c>
      <c r="K591" s="282" t="s">
        <v>80</v>
      </c>
      <c r="L591" s="287"/>
      <c r="M591" s="288" t="s">
        <v>80</v>
      </c>
      <c r="N591" s="289" t="s">
        <v>52</v>
      </c>
      <c r="O591" s="48"/>
      <c r="P591" s="231">
        <f>O591*H591</f>
        <v>0</v>
      </c>
      <c r="Q591" s="231">
        <v>0.0050000000000000001</v>
      </c>
      <c r="R591" s="231">
        <f>Q591*H591</f>
        <v>0.029999999999999999</v>
      </c>
      <c r="S591" s="231">
        <v>0</v>
      </c>
      <c r="T591" s="232">
        <f>S591*H591</f>
        <v>0</v>
      </c>
      <c r="AR591" s="24" t="s">
        <v>191</v>
      </c>
      <c r="AT591" s="24" t="s">
        <v>241</v>
      </c>
      <c r="AU591" s="24" t="s">
        <v>92</v>
      </c>
      <c r="AY591" s="24" t="s">
        <v>147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24" t="s">
        <v>90</v>
      </c>
      <c r="BK591" s="233">
        <f>ROUND(I591*H591,2)</f>
        <v>0</v>
      </c>
      <c r="BL591" s="24" t="s">
        <v>154</v>
      </c>
      <c r="BM591" s="24" t="s">
        <v>875</v>
      </c>
    </row>
    <row r="592" s="11" customFormat="1">
      <c r="B592" s="234"/>
      <c r="C592" s="235"/>
      <c r="D592" s="236" t="s">
        <v>156</v>
      </c>
      <c r="E592" s="237" t="s">
        <v>80</v>
      </c>
      <c r="F592" s="238" t="s">
        <v>92</v>
      </c>
      <c r="G592" s="235"/>
      <c r="H592" s="239">
        <v>2</v>
      </c>
      <c r="I592" s="240"/>
      <c r="J592" s="235"/>
      <c r="K592" s="235"/>
      <c r="L592" s="241"/>
      <c r="M592" s="242"/>
      <c r="N592" s="243"/>
      <c r="O592" s="243"/>
      <c r="P592" s="243"/>
      <c r="Q592" s="243"/>
      <c r="R592" s="243"/>
      <c r="S592" s="243"/>
      <c r="T592" s="244"/>
      <c r="AT592" s="245" t="s">
        <v>156</v>
      </c>
      <c r="AU592" s="245" t="s">
        <v>92</v>
      </c>
      <c r="AV592" s="11" t="s">
        <v>92</v>
      </c>
      <c r="AW592" s="11" t="s">
        <v>44</v>
      </c>
      <c r="AX592" s="11" t="s">
        <v>82</v>
      </c>
      <c r="AY592" s="245" t="s">
        <v>147</v>
      </c>
    </row>
    <row r="593" s="11" customFormat="1">
      <c r="B593" s="234"/>
      <c r="C593" s="235"/>
      <c r="D593" s="236" t="s">
        <v>156</v>
      </c>
      <c r="E593" s="237" t="s">
        <v>80</v>
      </c>
      <c r="F593" s="238" t="s">
        <v>92</v>
      </c>
      <c r="G593" s="235"/>
      <c r="H593" s="239">
        <v>2</v>
      </c>
      <c r="I593" s="240"/>
      <c r="J593" s="235"/>
      <c r="K593" s="235"/>
      <c r="L593" s="241"/>
      <c r="M593" s="242"/>
      <c r="N593" s="243"/>
      <c r="O593" s="243"/>
      <c r="P593" s="243"/>
      <c r="Q593" s="243"/>
      <c r="R593" s="243"/>
      <c r="S593" s="243"/>
      <c r="T593" s="244"/>
      <c r="AT593" s="245" t="s">
        <v>156</v>
      </c>
      <c r="AU593" s="245" t="s">
        <v>92</v>
      </c>
      <c r="AV593" s="11" t="s">
        <v>92</v>
      </c>
      <c r="AW593" s="11" t="s">
        <v>44</v>
      </c>
      <c r="AX593" s="11" t="s">
        <v>82</v>
      </c>
      <c r="AY593" s="245" t="s">
        <v>147</v>
      </c>
    </row>
    <row r="594" s="11" customFormat="1">
      <c r="B594" s="234"/>
      <c r="C594" s="235"/>
      <c r="D594" s="236" t="s">
        <v>156</v>
      </c>
      <c r="E594" s="237" t="s">
        <v>80</v>
      </c>
      <c r="F594" s="238" t="s">
        <v>92</v>
      </c>
      <c r="G594" s="235"/>
      <c r="H594" s="239">
        <v>2</v>
      </c>
      <c r="I594" s="240"/>
      <c r="J594" s="235"/>
      <c r="K594" s="235"/>
      <c r="L594" s="241"/>
      <c r="M594" s="242"/>
      <c r="N594" s="243"/>
      <c r="O594" s="243"/>
      <c r="P594" s="243"/>
      <c r="Q594" s="243"/>
      <c r="R594" s="243"/>
      <c r="S594" s="243"/>
      <c r="T594" s="244"/>
      <c r="AT594" s="245" t="s">
        <v>156</v>
      </c>
      <c r="AU594" s="245" t="s">
        <v>92</v>
      </c>
      <c r="AV594" s="11" t="s">
        <v>92</v>
      </c>
      <c r="AW594" s="11" t="s">
        <v>44</v>
      </c>
      <c r="AX594" s="11" t="s">
        <v>82</v>
      </c>
      <c r="AY594" s="245" t="s">
        <v>147</v>
      </c>
    </row>
    <row r="595" s="12" customFormat="1">
      <c r="B595" s="246"/>
      <c r="C595" s="247"/>
      <c r="D595" s="236" t="s">
        <v>156</v>
      </c>
      <c r="E595" s="248" t="s">
        <v>80</v>
      </c>
      <c r="F595" s="249" t="s">
        <v>158</v>
      </c>
      <c r="G595" s="247"/>
      <c r="H595" s="250">
        <v>6</v>
      </c>
      <c r="I595" s="251"/>
      <c r="J595" s="247"/>
      <c r="K595" s="247"/>
      <c r="L595" s="252"/>
      <c r="M595" s="253"/>
      <c r="N595" s="254"/>
      <c r="O595" s="254"/>
      <c r="P595" s="254"/>
      <c r="Q595" s="254"/>
      <c r="R595" s="254"/>
      <c r="S595" s="254"/>
      <c r="T595" s="255"/>
      <c r="AT595" s="256" t="s">
        <v>156</v>
      </c>
      <c r="AU595" s="256" t="s">
        <v>92</v>
      </c>
      <c r="AV595" s="12" t="s">
        <v>154</v>
      </c>
      <c r="AW595" s="12" t="s">
        <v>44</v>
      </c>
      <c r="AX595" s="12" t="s">
        <v>90</v>
      </c>
      <c r="AY595" s="256" t="s">
        <v>147</v>
      </c>
    </row>
    <row r="596" s="1" customFormat="1" ht="16.5" customHeight="1">
      <c r="B596" s="47"/>
      <c r="C596" s="280" t="s">
        <v>876</v>
      </c>
      <c r="D596" s="280" t="s">
        <v>241</v>
      </c>
      <c r="E596" s="281" t="s">
        <v>877</v>
      </c>
      <c r="F596" s="282" t="s">
        <v>878</v>
      </c>
      <c r="G596" s="283" t="s">
        <v>344</v>
      </c>
      <c r="H596" s="284">
        <v>2</v>
      </c>
      <c r="I596" s="285"/>
      <c r="J596" s="286">
        <f>ROUND(I596*H596,2)</f>
        <v>0</v>
      </c>
      <c r="K596" s="282" t="s">
        <v>80</v>
      </c>
      <c r="L596" s="287"/>
      <c r="M596" s="288" t="s">
        <v>80</v>
      </c>
      <c r="N596" s="289" t="s">
        <v>52</v>
      </c>
      <c r="O596" s="48"/>
      <c r="P596" s="231">
        <f>O596*H596</f>
        <v>0</v>
      </c>
      <c r="Q596" s="231">
        <v>0.00029999999999999997</v>
      </c>
      <c r="R596" s="231">
        <f>Q596*H596</f>
        <v>0.00059999999999999995</v>
      </c>
      <c r="S596" s="231">
        <v>0</v>
      </c>
      <c r="T596" s="232">
        <f>S596*H596</f>
        <v>0</v>
      </c>
      <c r="AR596" s="24" t="s">
        <v>191</v>
      </c>
      <c r="AT596" s="24" t="s">
        <v>241</v>
      </c>
      <c r="AU596" s="24" t="s">
        <v>92</v>
      </c>
      <c r="AY596" s="24" t="s">
        <v>147</v>
      </c>
      <c r="BE596" s="233">
        <f>IF(N596="základní",J596,0)</f>
        <v>0</v>
      </c>
      <c r="BF596" s="233">
        <f>IF(N596="snížená",J596,0)</f>
        <v>0</v>
      </c>
      <c r="BG596" s="233">
        <f>IF(N596="zákl. přenesená",J596,0)</f>
        <v>0</v>
      </c>
      <c r="BH596" s="233">
        <f>IF(N596="sníž. přenesená",J596,0)</f>
        <v>0</v>
      </c>
      <c r="BI596" s="233">
        <f>IF(N596="nulová",J596,0)</f>
        <v>0</v>
      </c>
      <c r="BJ596" s="24" t="s">
        <v>90</v>
      </c>
      <c r="BK596" s="233">
        <f>ROUND(I596*H596,2)</f>
        <v>0</v>
      </c>
      <c r="BL596" s="24" t="s">
        <v>154</v>
      </c>
      <c r="BM596" s="24" t="s">
        <v>879</v>
      </c>
    </row>
    <row r="597" s="11" customFormat="1">
      <c r="B597" s="234"/>
      <c r="C597" s="235"/>
      <c r="D597" s="236" t="s">
        <v>156</v>
      </c>
      <c r="E597" s="237" t="s">
        <v>80</v>
      </c>
      <c r="F597" s="238" t="s">
        <v>465</v>
      </c>
      <c r="G597" s="235"/>
      <c r="H597" s="239">
        <v>2</v>
      </c>
      <c r="I597" s="240"/>
      <c r="J597" s="235"/>
      <c r="K597" s="235"/>
      <c r="L597" s="241"/>
      <c r="M597" s="242"/>
      <c r="N597" s="243"/>
      <c r="O597" s="243"/>
      <c r="P597" s="243"/>
      <c r="Q597" s="243"/>
      <c r="R597" s="243"/>
      <c r="S597" s="243"/>
      <c r="T597" s="244"/>
      <c r="AT597" s="245" t="s">
        <v>156</v>
      </c>
      <c r="AU597" s="245" t="s">
        <v>92</v>
      </c>
      <c r="AV597" s="11" t="s">
        <v>92</v>
      </c>
      <c r="AW597" s="11" t="s">
        <v>44</v>
      </c>
      <c r="AX597" s="11" t="s">
        <v>82</v>
      </c>
      <c r="AY597" s="245" t="s">
        <v>147</v>
      </c>
    </row>
    <row r="598" s="12" customFormat="1">
      <c r="B598" s="246"/>
      <c r="C598" s="247"/>
      <c r="D598" s="236" t="s">
        <v>156</v>
      </c>
      <c r="E598" s="248" t="s">
        <v>80</v>
      </c>
      <c r="F598" s="249" t="s">
        <v>158</v>
      </c>
      <c r="G598" s="247"/>
      <c r="H598" s="250">
        <v>2</v>
      </c>
      <c r="I598" s="251"/>
      <c r="J598" s="247"/>
      <c r="K598" s="247"/>
      <c r="L598" s="252"/>
      <c r="M598" s="253"/>
      <c r="N598" s="254"/>
      <c r="O598" s="254"/>
      <c r="P598" s="254"/>
      <c r="Q598" s="254"/>
      <c r="R598" s="254"/>
      <c r="S598" s="254"/>
      <c r="T598" s="255"/>
      <c r="AT598" s="256" t="s">
        <v>156</v>
      </c>
      <c r="AU598" s="256" t="s">
        <v>92</v>
      </c>
      <c r="AV598" s="12" t="s">
        <v>154</v>
      </c>
      <c r="AW598" s="12" t="s">
        <v>44</v>
      </c>
      <c r="AX598" s="12" t="s">
        <v>90</v>
      </c>
      <c r="AY598" s="256" t="s">
        <v>147</v>
      </c>
    </row>
    <row r="599" s="1" customFormat="1" ht="16.5" customHeight="1">
      <c r="B599" s="47"/>
      <c r="C599" s="280" t="s">
        <v>880</v>
      </c>
      <c r="D599" s="280" t="s">
        <v>241</v>
      </c>
      <c r="E599" s="281" t="s">
        <v>881</v>
      </c>
      <c r="F599" s="282" t="s">
        <v>882</v>
      </c>
      <c r="G599" s="283" t="s">
        <v>344</v>
      </c>
      <c r="H599" s="284">
        <v>6</v>
      </c>
      <c r="I599" s="285"/>
      <c r="J599" s="286">
        <f>ROUND(I599*H599,2)</f>
        <v>0</v>
      </c>
      <c r="K599" s="282" t="s">
        <v>80</v>
      </c>
      <c r="L599" s="287"/>
      <c r="M599" s="288" t="s">
        <v>80</v>
      </c>
      <c r="N599" s="289" t="s">
        <v>52</v>
      </c>
      <c r="O599" s="48"/>
      <c r="P599" s="231">
        <f>O599*H599</f>
        <v>0</v>
      </c>
      <c r="Q599" s="231">
        <v>0.00020000000000000001</v>
      </c>
      <c r="R599" s="231">
        <f>Q599*H599</f>
        <v>0.0012000000000000001</v>
      </c>
      <c r="S599" s="231">
        <v>0</v>
      </c>
      <c r="T599" s="232">
        <f>S599*H599</f>
        <v>0</v>
      </c>
      <c r="AR599" s="24" t="s">
        <v>191</v>
      </c>
      <c r="AT599" s="24" t="s">
        <v>241</v>
      </c>
      <c r="AU599" s="24" t="s">
        <v>92</v>
      </c>
      <c r="AY599" s="24" t="s">
        <v>147</v>
      </c>
      <c r="BE599" s="233">
        <f>IF(N599="základní",J599,0)</f>
        <v>0</v>
      </c>
      <c r="BF599" s="233">
        <f>IF(N599="snížená",J599,0)</f>
        <v>0</v>
      </c>
      <c r="BG599" s="233">
        <f>IF(N599="zákl. přenesená",J599,0)</f>
        <v>0</v>
      </c>
      <c r="BH599" s="233">
        <f>IF(N599="sníž. přenesená",J599,0)</f>
        <v>0</v>
      </c>
      <c r="BI599" s="233">
        <f>IF(N599="nulová",J599,0)</f>
        <v>0</v>
      </c>
      <c r="BJ599" s="24" t="s">
        <v>90</v>
      </c>
      <c r="BK599" s="233">
        <f>ROUND(I599*H599,2)</f>
        <v>0</v>
      </c>
      <c r="BL599" s="24" t="s">
        <v>154</v>
      </c>
      <c r="BM599" s="24" t="s">
        <v>883</v>
      </c>
    </row>
    <row r="600" s="11" customFormat="1">
      <c r="B600" s="234"/>
      <c r="C600" s="235"/>
      <c r="D600" s="236" t="s">
        <v>156</v>
      </c>
      <c r="E600" s="237" t="s">
        <v>80</v>
      </c>
      <c r="F600" s="238" t="s">
        <v>884</v>
      </c>
      <c r="G600" s="235"/>
      <c r="H600" s="239">
        <v>6</v>
      </c>
      <c r="I600" s="240"/>
      <c r="J600" s="235"/>
      <c r="K600" s="235"/>
      <c r="L600" s="241"/>
      <c r="M600" s="242"/>
      <c r="N600" s="243"/>
      <c r="O600" s="243"/>
      <c r="P600" s="243"/>
      <c r="Q600" s="243"/>
      <c r="R600" s="243"/>
      <c r="S600" s="243"/>
      <c r="T600" s="244"/>
      <c r="AT600" s="245" t="s">
        <v>156</v>
      </c>
      <c r="AU600" s="245" t="s">
        <v>92</v>
      </c>
      <c r="AV600" s="11" t="s">
        <v>92</v>
      </c>
      <c r="AW600" s="11" t="s">
        <v>44</v>
      </c>
      <c r="AX600" s="11" t="s">
        <v>90</v>
      </c>
      <c r="AY600" s="245" t="s">
        <v>147</v>
      </c>
    </row>
    <row r="601" s="1" customFormat="1" ht="16.5" customHeight="1">
      <c r="B601" s="47"/>
      <c r="C601" s="280" t="s">
        <v>885</v>
      </c>
      <c r="D601" s="280" t="s">
        <v>241</v>
      </c>
      <c r="E601" s="281" t="s">
        <v>886</v>
      </c>
      <c r="F601" s="282" t="s">
        <v>887</v>
      </c>
      <c r="G601" s="283" t="s">
        <v>344</v>
      </c>
      <c r="H601" s="284">
        <v>200</v>
      </c>
      <c r="I601" s="285"/>
      <c r="J601" s="286">
        <f>ROUND(I601*H601,2)</f>
        <v>0</v>
      </c>
      <c r="K601" s="282" t="s">
        <v>153</v>
      </c>
      <c r="L601" s="287"/>
      <c r="M601" s="288" t="s">
        <v>80</v>
      </c>
      <c r="N601" s="289" t="s">
        <v>52</v>
      </c>
      <c r="O601" s="48"/>
      <c r="P601" s="231">
        <f>O601*H601</f>
        <v>0</v>
      </c>
      <c r="Q601" s="231">
        <v>0.00059999999999999995</v>
      </c>
      <c r="R601" s="231">
        <f>Q601*H601</f>
        <v>0.12</v>
      </c>
      <c r="S601" s="231">
        <v>0</v>
      </c>
      <c r="T601" s="232">
        <f>S601*H601</f>
        <v>0</v>
      </c>
      <c r="AR601" s="24" t="s">
        <v>191</v>
      </c>
      <c r="AT601" s="24" t="s">
        <v>241</v>
      </c>
      <c r="AU601" s="24" t="s">
        <v>92</v>
      </c>
      <c r="AY601" s="24" t="s">
        <v>147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24" t="s">
        <v>90</v>
      </c>
      <c r="BK601" s="233">
        <f>ROUND(I601*H601,2)</f>
        <v>0</v>
      </c>
      <c r="BL601" s="24" t="s">
        <v>154</v>
      </c>
      <c r="BM601" s="24" t="s">
        <v>888</v>
      </c>
    </row>
    <row r="602" s="11" customFormat="1">
      <c r="B602" s="234"/>
      <c r="C602" s="235"/>
      <c r="D602" s="236" t="s">
        <v>156</v>
      </c>
      <c r="E602" s="237" t="s">
        <v>80</v>
      </c>
      <c r="F602" s="238" t="s">
        <v>889</v>
      </c>
      <c r="G602" s="235"/>
      <c r="H602" s="239">
        <v>17</v>
      </c>
      <c r="I602" s="240"/>
      <c r="J602" s="235"/>
      <c r="K602" s="235"/>
      <c r="L602" s="241"/>
      <c r="M602" s="242"/>
      <c r="N602" s="243"/>
      <c r="O602" s="243"/>
      <c r="P602" s="243"/>
      <c r="Q602" s="243"/>
      <c r="R602" s="243"/>
      <c r="S602" s="243"/>
      <c r="T602" s="244"/>
      <c r="AT602" s="245" t="s">
        <v>156</v>
      </c>
      <c r="AU602" s="245" t="s">
        <v>92</v>
      </c>
      <c r="AV602" s="11" t="s">
        <v>92</v>
      </c>
      <c r="AW602" s="11" t="s">
        <v>44</v>
      </c>
      <c r="AX602" s="11" t="s">
        <v>82</v>
      </c>
      <c r="AY602" s="245" t="s">
        <v>147</v>
      </c>
    </row>
    <row r="603" s="11" customFormat="1">
      <c r="B603" s="234"/>
      <c r="C603" s="235"/>
      <c r="D603" s="236" t="s">
        <v>156</v>
      </c>
      <c r="E603" s="237" t="s">
        <v>80</v>
      </c>
      <c r="F603" s="238" t="s">
        <v>890</v>
      </c>
      <c r="G603" s="235"/>
      <c r="H603" s="239">
        <v>40</v>
      </c>
      <c r="I603" s="240"/>
      <c r="J603" s="235"/>
      <c r="K603" s="235"/>
      <c r="L603" s="241"/>
      <c r="M603" s="242"/>
      <c r="N603" s="243"/>
      <c r="O603" s="243"/>
      <c r="P603" s="243"/>
      <c r="Q603" s="243"/>
      <c r="R603" s="243"/>
      <c r="S603" s="243"/>
      <c r="T603" s="244"/>
      <c r="AT603" s="245" t="s">
        <v>156</v>
      </c>
      <c r="AU603" s="245" t="s">
        <v>92</v>
      </c>
      <c r="AV603" s="11" t="s">
        <v>92</v>
      </c>
      <c r="AW603" s="11" t="s">
        <v>44</v>
      </c>
      <c r="AX603" s="11" t="s">
        <v>82</v>
      </c>
      <c r="AY603" s="245" t="s">
        <v>147</v>
      </c>
    </row>
    <row r="604" s="11" customFormat="1">
      <c r="B604" s="234"/>
      <c r="C604" s="235"/>
      <c r="D604" s="236" t="s">
        <v>156</v>
      </c>
      <c r="E604" s="237" t="s">
        <v>80</v>
      </c>
      <c r="F604" s="238" t="s">
        <v>891</v>
      </c>
      <c r="G604" s="235"/>
      <c r="H604" s="239">
        <v>59</v>
      </c>
      <c r="I604" s="240"/>
      <c r="J604" s="235"/>
      <c r="K604" s="235"/>
      <c r="L604" s="241"/>
      <c r="M604" s="242"/>
      <c r="N604" s="243"/>
      <c r="O604" s="243"/>
      <c r="P604" s="243"/>
      <c r="Q604" s="243"/>
      <c r="R604" s="243"/>
      <c r="S604" s="243"/>
      <c r="T604" s="244"/>
      <c r="AT604" s="245" t="s">
        <v>156</v>
      </c>
      <c r="AU604" s="245" t="s">
        <v>92</v>
      </c>
      <c r="AV604" s="11" t="s">
        <v>92</v>
      </c>
      <c r="AW604" s="11" t="s">
        <v>44</v>
      </c>
      <c r="AX604" s="11" t="s">
        <v>82</v>
      </c>
      <c r="AY604" s="245" t="s">
        <v>147</v>
      </c>
    </row>
    <row r="605" s="11" customFormat="1">
      <c r="B605" s="234"/>
      <c r="C605" s="235"/>
      <c r="D605" s="236" t="s">
        <v>156</v>
      </c>
      <c r="E605" s="237" t="s">
        <v>80</v>
      </c>
      <c r="F605" s="238" t="s">
        <v>892</v>
      </c>
      <c r="G605" s="235"/>
      <c r="H605" s="239">
        <v>25</v>
      </c>
      <c r="I605" s="240"/>
      <c r="J605" s="235"/>
      <c r="K605" s="235"/>
      <c r="L605" s="241"/>
      <c r="M605" s="242"/>
      <c r="N605" s="243"/>
      <c r="O605" s="243"/>
      <c r="P605" s="243"/>
      <c r="Q605" s="243"/>
      <c r="R605" s="243"/>
      <c r="S605" s="243"/>
      <c r="T605" s="244"/>
      <c r="AT605" s="245" t="s">
        <v>156</v>
      </c>
      <c r="AU605" s="245" t="s">
        <v>92</v>
      </c>
      <c r="AV605" s="11" t="s">
        <v>92</v>
      </c>
      <c r="AW605" s="11" t="s">
        <v>44</v>
      </c>
      <c r="AX605" s="11" t="s">
        <v>82</v>
      </c>
      <c r="AY605" s="245" t="s">
        <v>147</v>
      </c>
    </row>
    <row r="606" s="11" customFormat="1">
      <c r="B606" s="234"/>
      <c r="C606" s="235"/>
      <c r="D606" s="236" t="s">
        <v>156</v>
      </c>
      <c r="E606" s="237" t="s">
        <v>80</v>
      </c>
      <c r="F606" s="238" t="s">
        <v>893</v>
      </c>
      <c r="G606" s="235"/>
      <c r="H606" s="239">
        <v>59</v>
      </c>
      <c r="I606" s="240"/>
      <c r="J606" s="235"/>
      <c r="K606" s="235"/>
      <c r="L606" s="241"/>
      <c r="M606" s="242"/>
      <c r="N606" s="243"/>
      <c r="O606" s="243"/>
      <c r="P606" s="243"/>
      <c r="Q606" s="243"/>
      <c r="R606" s="243"/>
      <c r="S606" s="243"/>
      <c r="T606" s="244"/>
      <c r="AT606" s="245" t="s">
        <v>156</v>
      </c>
      <c r="AU606" s="245" t="s">
        <v>92</v>
      </c>
      <c r="AV606" s="11" t="s">
        <v>92</v>
      </c>
      <c r="AW606" s="11" t="s">
        <v>44</v>
      </c>
      <c r="AX606" s="11" t="s">
        <v>82</v>
      </c>
      <c r="AY606" s="245" t="s">
        <v>147</v>
      </c>
    </row>
    <row r="607" s="12" customFormat="1">
      <c r="B607" s="246"/>
      <c r="C607" s="247"/>
      <c r="D607" s="236" t="s">
        <v>156</v>
      </c>
      <c r="E607" s="248" t="s">
        <v>80</v>
      </c>
      <c r="F607" s="249" t="s">
        <v>158</v>
      </c>
      <c r="G607" s="247"/>
      <c r="H607" s="250">
        <v>200</v>
      </c>
      <c r="I607" s="251"/>
      <c r="J607" s="247"/>
      <c r="K607" s="247"/>
      <c r="L607" s="252"/>
      <c r="M607" s="253"/>
      <c r="N607" s="254"/>
      <c r="O607" s="254"/>
      <c r="P607" s="254"/>
      <c r="Q607" s="254"/>
      <c r="R607" s="254"/>
      <c r="S607" s="254"/>
      <c r="T607" s="255"/>
      <c r="AT607" s="256" t="s">
        <v>156</v>
      </c>
      <c r="AU607" s="256" t="s">
        <v>92</v>
      </c>
      <c r="AV607" s="12" t="s">
        <v>154</v>
      </c>
      <c r="AW607" s="12" t="s">
        <v>44</v>
      </c>
      <c r="AX607" s="12" t="s">
        <v>90</v>
      </c>
      <c r="AY607" s="256" t="s">
        <v>147</v>
      </c>
    </row>
    <row r="608" s="1" customFormat="1" ht="16.5" customHeight="1">
      <c r="B608" s="47"/>
      <c r="C608" s="280" t="s">
        <v>894</v>
      </c>
      <c r="D608" s="280" t="s">
        <v>241</v>
      </c>
      <c r="E608" s="281" t="s">
        <v>895</v>
      </c>
      <c r="F608" s="282" t="s">
        <v>896</v>
      </c>
      <c r="G608" s="283" t="s">
        <v>344</v>
      </c>
      <c r="H608" s="284">
        <v>32</v>
      </c>
      <c r="I608" s="285"/>
      <c r="J608" s="286">
        <f>ROUND(I608*H608,2)</f>
        <v>0</v>
      </c>
      <c r="K608" s="282" t="s">
        <v>80</v>
      </c>
      <c r="L608" s="287"/>
      <c r="M608" s="288" t="s">
        <v>80</v>
      </c>
      <c r="N608" s="289" t="s">
        <v>52</v>
      </c>
      <c r="O608" s="48"/>
      <c r="P608" s="231">
        <f>O608*H608</f>
        <v>0</v>
      </c>
      <c r="Q608" s="231">
        <v>0.00059999999999999995</v>
      </c>
      <c r="R608" s="231">
        <f>Q608*H608</f>
        <v>0.019199999999999998</v>
      </c>
      <c r="S608" s="231">
        <v>0</v>
      </c>
      <c r="T608" s="232">
        <f>S608*H608</f>
        <v>0</v>
      </c>
      <c r="AR608" s="24" t="s">
        <v>191</v>
      </c>
      <c r="AT608" s="24" t="s">
        <v>241</v>
      </c>
      <c r="AU608" s="24" t="s">
        <v>92</v>
      </c>
      <c r="AY608" s="24" t="s">
        <v>147</v>
      </c>
      <c r="BE608" s="233">
        <f>IF(N608="základní",J608,0)</f>
        <v>0</v>
      </c>
      <c r="BF608" s="233">
        <f>IF(N608="snížená",J608,0)</f>
        <v>0</v>
      </c>
      <c r="BG608" s="233">
        <f>IF(N608="zákl. přenesená",J608,0)</f>
        <v>0</v>
      </c>
      <c r="BH608" s="233">
        <f>IF(N608="sníž. přenesená",J608,0)</f>
        <v>0</v>
      </c>
      <c r="BI608" s="233">
        <f>IF(N608="nulová",J608,0)</f>
        <v>0</v>
      </c>
      <c r="BJ608" s="24" t="s">
        <v>90</v>
      </c>
      <c r="BK608" s="233">
        <f>ROUND(I608*H608,2)</f>
        <v>0</v>
      </c>
      <c r="BL608" s="24" t="s">
        <v>154</v>
      </c>
      <c r="BM608" s="24" t="s">
        <v>897</v>
      </c>
    </row>
    <row r="609" s="11" customFormat="1">
      <c r="B609" s="234"/>
      <c r="C609" s="235"/>
      <c r="D609" s="236" t="s">
        <v>156</v>
      </c>
      <c r="E609" s="237" t="s">
        <v>80</v>
      </c>
      <c r="F609" s="238" t="s">
        <v>898</v>
      </c>
      <c r="G609" s="235"/>
      <c r="H609" s="239">
        <v>32</v>
      </c>
      <c r="I609" s="240"/>
      <c r="J609" s="235"/>
      <c r="K609" s="235"/>
      <c r="L609" s="241"/>
      <c r="M609" s="242"/>
      <c r="N609" s="243"/>
      <c r="O609" s="243"/>
      <c r="P609" s="243"/>
      <c r="Q609" s="243"/>
      <c r="R609" s="243"/>
      <c r="S609" s="243"/>
      <c r="T609" s="244"/>
      <c r="AT609" s="245" t="s">
        <v>156</v>
      </c>
      <c r="AU609" s="245" t="s">
        <v>92</v>
      </c>
      <c r="AV609" s="11" t="s">
        <v>92</v>
      </c>
      <c r="AW609" s="11" t="s">
        <v>6</v>
      </c>
      <c r="AX609" s="11" t="s">
        <v>90</v>
      </c>
      <c r="AY609" s="245" t="s">
        <v>147</v>
      </c>
    </row>
    <row r="610" s="1" customFormat="1" ht="16.5" customHeight="1">
      <c r="B610" s="47"/>
      <c r="C610" s="280" t="s">
        <v>899</v>
      </c>
      <c r="D610" s="280" t="s">
        <v>241</v>
      </c>
      <c r="E610" s="281" t="s">
        <v>900</v>
      </c>
      <c r="F610" s="282" t="s">
        <v>901</v>
      </c>
      <c r="G610" s="283" t="s">
        <v>344</v>
      </c>
      <c r="H610" s="284">
        <v>10</v>
      </c>
      <c r="I610" s="285"/>
      <c r="J610" s="286">
        <f>ROUND(I610*H610,2)</f>
        <v>0</v>
      </c>
      <c r="K610" s="282" t="s">
        <v>80</v>
      </c>
      <c r="L610" s="287"/>
      <c r="M610" s="288" t="s">
        <v>80</v>
      </c>
      <c r="N610" s="289" t="s">
        <v>52</v>
      </c>
      <c r="O610" s="48"/>
      <c r="P610" s="231">
        <f>O610*H610</f>
        <v>0</v>
      </c>
      <c r="Q610" s="231">
        <v>0.00029999999999999997</v>
      </c>
      <c r="R610" s="231">
        <f>Q610*H610</f>
        <v>0.0029999999999999996</v>
      </c>
      <c r="S610" s="231">
        <v>0</v>
      </c>
      <c r="T610" s="232">
        <f>S610*H610</f>
        <v>0</v>
      </c>
      <c r="AR610" s="24" t="s">
        <v>191</v>
      </c>
      <c r="AT610" s="24" t="s">
        <v>241</v>
      </c>
      <c r="AU610" s="24" t="s">
        <v>92</v>
      </c>
      <c r="AY610" s="24" t="s">
        <v>147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24" t="s">
        <v>90</v>
      </c>
      <c r="BK610" s="233">
        <f>ROUND(I610*H610,2)</f>
        <v>0</v>
      </c>
      <c r="BL610" s="24" t="s">
        <v>154</v>
      </c>
      <c r="BM610" s="24" t="s">
        <v>902</v>
      </c>
    </row>
    <row r="611" s="11" customFormat="1">
      <c r="B611" s="234"/>
      <c r="C611" s="235"/>
      <c r="D611" s="236" t="s">
        <v>156</v>
      </c>
      <c r="E611" s="237" t="s">
        <v>80</v>
      </c>
      <c r="F611" s="238" t="s">
        <v>903</v>
      </c>
      <c r="G611" s="235"/>
      <c r="H611" s="239">
        <v>10</v>
      </c>
      <c r="I611" s="240"/>
      <c r="J611" s="235"/>
      <c r="K611" s="235"/>
      <c r="L611" s="241"/>
      <c r="M611" s="242"/>
      <c r="N611" s="243"/>
      <c r="O611" s="243"/>
      <c r="P611" s="243"/>
      <c r="Q611" s="243"/>
      <c r="R611" s="243"/>
      <c r="S611" s="243"/>
      <c r="T611" s="244"/>
      <c r="AT611" s="245" t="s">
        <v>156</v>
      </c>
      <c r="AU611" s="245" t="s">
        <v>92</v>
      </c>
      <c r="AV611" s="11" t="s">
        <v>92</v>
      </c>
      <c r="AW611" s="11" t="s">
        <v>44</v>
      </c>
      <c r="AX611" s="11" t="s">
        <v>90</v>
      </c>
      <c r="AY611" s="245" t="s">
        <v>147</v>
      </c>
    </row>
    <row r="612" s="1" customFormat="1" ht="16.5" customHeight="1">
      <c r="B612" s="47"/>
      <c r="C612" s="280" t="s">
        <v>904</v>
      </c>
      <c r="D612" s="280" t="s">
        <v>241</v>
      </c>
      <c r="E612" s="281" t="s">
        <v>905</v>
      </c>
      <c r="F612" s="282" t="s">
        <v>906</v>
      </c>
      <c r="G612" s="283" t="s">
        <v>344</v>
      </c>
      <c r="H612" s="284">
        <v>90</v>
      </c>
      <c r="I612" s="285"/>
      <c r="J612" s="286">
        <f>ROUND(I612*H612,2)</f>
        <v>0</v>
      </c>
      <c r="K612" s="282" t="s">
        <v>153</v>
      </c>
      <c r="L612" s="287"/>
      <c r="M612" s="288" t="s">
        <v>80</v>
      </c>
      <c r="N612" s="289" t="s">
        <v>52</v>
      </c>
      <c r="O612" s="48"/>
      <c r="P612" s="231">
        <f>O612*H612</f>
        <v>0</v>
      </c>
      <c r="Q612" s="231">
        <v>0.00089999999999999998</v>
      </c>
      <c r="R612" s="231">
        <f>Q612*H612</f>
        <v>0.081000000000000003</v>
      </c>
      <c r="S612" s="231">
        <v>0</v>
      </c>
      <c r="T612" s="232">
        <f>S612*H612</f>
        <v>0</v>
      </c>
      <c r="AR612" s="24" t="s">
        <v>191</v>
      </c>
      <c r="AT612" s="24" t="s">
        <v>241</v>
      </c>
      <c r="AU612" s="24" t="s">
        <v>92</v>
      </c>
      <c r="AY612" s="24" t="s">
        <v>147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24" t="s">
        <v>90</v>
      </c>
      <c r="BK612" s="233">
        <f>ROUND(I612*H612,2)</f>
        <v>0</v>
      </c>
      <c r="BL612" s="24" t="s">
        <v>154</v>
      </c>
      <c r="BM612" s="24" t="s">
        <v>907</v>
      </c>
    </row>
    <row r="613" s="11" customFormat="1">
      <c r="B613" s="234"/>
      <c r="C613" s="235"/>
      <c r="D613" s="236" t="s">
        <v>156</v>
      </c>
      <c r="E613" s="237" t="s">
        <v>80</v>
      </c>
      <c r="F613" s="238" t="s">
        <v>908</v>
      </c>
      <c r="G613" s="235"/>
      <c r="H613" s="239">
        <v>88</v>
      </c>
      <c r="I613" s="240"/>
      <c r="J613" s="235"/>
      <c r="K613" s="235"/>
      <c r="L613" s="241"/>
      <c r="M613" s="242"/>
      <c r="N613" s="243"/>
      <c r="O613" s="243"/>
      <c r="P613" s="243"/>
      <c r="Q613" s="243"/>
      <c r="R613" s="243"/>
      <c r="S613" s="243"/>
      <c r="T613" s="244"/>
      <c r="AT613" s="245" t="s">
        <v>156</v>
      </c>
      <c r="AU613" s="245" t="s">
        <v>92</v>
      </c>
      <c r="AV613" s="11" t="s">
        <v>92</v>
      </c>
      <c r="AW613" s="11" t="s">
        <v>44</v>
      </c>
      <c r="AX613" s="11" t="s">
        <v>82</v>
      </c>
      <c r="AY613" s="245" t="s">
        <v>147</v>
      </c>
    </row>
    <row r="614" s="11" customFormat="1">
      <c r="B614" s="234"/>
      <c r="C614" s="235"/>
      <c r="D614" s="236" t="s">
        <v>156</v>
      </c>
      <c r="E614" s="237" t="s">
        <v>80</v>
      </c>
      <c r="F614" s="238" t="s">
        <v>480</v>
      </c>
      <c r="G614" s="235"/>
      <c r="H614" s="239">
        <v>1</v>
      </c>
      <c r="I614" s="240"/>
      <c r="J614" s="235"/>
      <c r="K614" s="235"/>
      <c r="L614" s="241"/>
      <c r="M614" s="242"/>
      <c r="N614" s="243"/>
      <c r="O614" s="243"/>
      <c r="P614" s="243"/>
      <c r="Q614" s="243"/>
      <c r="R614" s="243"/>
      <c r="S614" s="243"/>
      <c r="T614" s="244"/>
      <c r="AT614" s="245" t="s">
        <v>156</v>
      </c>
      <c r="AU614" s="245" t="s">
        <v>92</v>
      </c>
      <c r="AV614" s="11" t="s">
        <v>92</v>
      </c>
      <c r="AW614" s="11" t="s">
        <v>44</v>
      </c>
      <c r="AX614" s="11" t="s">
        <v>82</v>
      </c>
      <c r="AY614" s="245" t="s">
        <v>147</v>
      </c>
    </row>
    <row r="615" s="11" customFormat="1">
      <c r="B615" s="234"/>
      <c r="C615" s="235"/>
      <c r="D615" s="236" t="s">
        <v>156</v>
      </c>
      <c r="E615" s="237" t="s">
        <v>80</v>
      </c>
      <c r="F615" s="238" t="s">
        <v>482</v>
      </c>
      <c r="G615" s="235"/>
      <c r="H615" s="239">
        <v>1</v>
      </c>
      <c r="I615" s="240"/>
      <c r="J615" s="235"/>
      <c r="K615" s="235"/>
      <c r="L615" s="241"/>
      <c r="M615" s="242"/>
      <c r="N615" s="243"/>
      <c r="O615" s="243"/>
      <c r="P615" s="243"/>
      <c r="Q615" s="243"/>
      <c r="R615" s="243"/>
      <c r="S615" s="243"/>
      <c r="T615" s="244"/>
      <c r="AT615" s="245" t="s">
        <v>156</v>
      </c>
      <c r="AU615" s="245" t="s">
        <v>92</v>
      </c>
      <c r="AV615" s="11" t="s">
        <v>92</v>
      </c>
      <c r="AW615" s="11" t="s">
        <v>44</v>
      </c>
      <c r="AX615" s="11" t="s">
        <v>82</v>
      </c>
      <c r="AY615" s="245" t="s">
        <v>147</v>
      </c>
    </row>
    <row r="616" s="12" customFormat="1">
      <c r="B616" s="246"/>
      <c r="C616" s="247"/>
      <c r="D616" s="236" t="s">
        <v>156</v>
      </c>
      <c r="E616" s="248" t="s">
        <v>80</v>
      </c>
      <c r="F616" s="249" t="s">
        <v>158</v>
      </c>
      <c r="G616" s="247"/>
      <c r="H616" s="250">
        <v>90</v>
      </c>
      <c r="I616" s="251"/>
      <c r="J616" s="247"/>
      <c r="K616" s="247"/>
      <c r="L616" s="252"/>
      <c r="M616" s="253"/>
      <c r="N616" s="254"/>
      <c r="O616" s="254"/>
      <c r="P616" s="254"/>
      <c r="Q616" s="254"/>
      <c r="R616" s="254"/>
      <c r="S616" s="254"/>
      <c r="T616" s="255"/>
      <c r="AT616" s="256" t="s">
        <v>156</v>
      </c>
      <c r="AU616" s="256" t="s">
        <v>92</v>
      </c>
      <c r="AV616" s="12" t="s">
        <v>154</v>
      </c>
      <c r="AW616" s="12" t="s">
        <v>44</v>
      </c>
      <c r="AX616" s="12" t="s">
        <v>90</v>
      </c>
      <c r="AY616" s="256" t="s">
        <v>147</v>
      </c>
    </row>
    <row r="617" s="1" customFormat="1" ht="16.5" customHeight="1">
      <c r="B617" s="47"/>
      <c r="C617" s="280" t="s">
        <v>909</v>
      </c>
      <c r="D617" s="280" t="s">
        <v>241</v>
      </c>
      <c r="E617" s="281" t="s">
        <v>910</v>
      </c>
      <c r="F617" s="282" t="s">
        <v>911</v>
      </c>
      <c r="G617" s="283" t="s">
        <v>344</v>
      </c>
      <c r="H617" s="284">
        <v>54</v>
      </c>
      <c r="I617" s="285"/>
      <c r="J617" s="286">
        <f>ROUND(I617*H617,2)</f>
        <v>0</v>
      </c>
      <c r="K617" s="282" t="s">
        <v>80</v>
      </c>
      <c r="L617" s="287"/>
      <c r="M617" s="288" t="s">
        <v>80</v>
      </c>
      <c r="N617" s="289" t="s">
        <v>52</v>
      </c>
      <c r="O617" s="48"/>
      <c r="P617" s="231">
        <f>O617*H617</f>
        <v>0</v>
      </c>
      <c r="Q617" s="231">
        <v>0.00050000000000000001</v>
      </c>
      <c r="R617" s="231">
        <f>Q617*H617</f>
        <v>0.027</v>
      </c>
      <c r="S617" s="231">
        <v>0</v>
      </c>
      <c r="T617" s="232">
        <f>S617*H617</f>
        <v>0</v>
      </c>
      <c r="AR617" s="24" t="s">
        <v>191</v>
      </c>
      <c r="AT617" s="24" t="s">
        <v>241</v>
      </c>
      <c r="AU617" s="24" t="s">
        <v>92</v>
      </c>
      <c r="AY617" s="24" t="s">
        <v>147</v>
      </c>
      <c r="BE617" s="233">
        <f>IF(N617="základní",J617,0)</f>
        <v>0</v>
      </c>
      <c r="BF617" s="233">
        <f>IF(N617="snížená",J617,0)</f>
        <v>0</v>
      </c>
      <c r="BG617" s="233">
        <f>IF(N617="zákl. přenesená",J617,0)</f>
        <v>0</v>
      </c>
      <c r="BH617" s="233">
        <f>IF(N617="sníž. přenesená",J617,0)</f>
        <v>0</v>
      </c>
      <c r="BI617" s="233">
        <f>IF(N617="nulová",J617,0)</f>
        <v>0</v>
      </c>
      <c r="BJ617" s="24" t="s">
        <v>90</v>
      </c>
      <c r="BK617" s="233">
        <f>ROUND(I617*H617,2)</f>
        <v>0</v>
      </c>
      <c r="BL617" s="24" t="s">
        <v>154</v>
      </c>
      <c r="BM617" s="24" t="s">
        <v>912</v>
      </c>
    </row>
    <row r="618" s="11" customFormat="1">
      <c r="B618" s="234"/>
      <c r="C618" s="235"/>
      <c r="D618" s="236" t="s">
        <v>156</v>
      </c>
      <c r="E618" s="237" t="s">
        <v>80</v>
      </c>
      <c r="F618" s="238" t="s">
        <v>496</v>
      </c>
      <c r="G618" s="235"/>
      <c r="H618" s="239">
        <v>9</v>
      </c>
      <c r="I618" s="240"/>
      <c r="J618" s="235"/>
      <c r="K618" s="235"/>
      <c r="L618" s="241"/>
      <c r="M618" s="242"/>
      <c r="N618" s="243"/>
      <c r="O618" s="243"/>
      <c r="P618" s="243"/>
      <c r="Q618" s="243"/>
      <c r="R618" s="243"/>
      <c r="S618" s="243"/>
      <c r="T618" s="244"/>
      <c r="AT618" s="245" t="s">
        <v>156</v>
      </c>
      <c r="AU618" s="245" t="s">
        <v>92</v>
      </c>
      <c r="AV618" s="11" t="s">
        <v>92</v>
      </c>
      <c r="AW618" s="11" t="s">
        <v>44</v>
      </c>
      <c r="AX618" s="11" t="s">
        <v>82</v>
      </c>
      <c r="AY618" s="245" t="s">
        <v>147</v>
      </c>
    </row>
    <row r="619" s="11" customFormat="1">
      <c r="B619" s="234"/>
      <c r="C619" s="235"/>
      <c r="D619" s="236" t="s">
        <v>156</v>
      </c>
      <c r="E619" s="237" t="s">
        <v>80</v>
      </c>
      <c r="F619" s="238" t="s">
        <v>884</v>
      </c>
      <c r="G619" s="235"/>
      <c r="H619" s="239">
        <v>6</v>
      </c>
      <c r="I619" s="240"/>
      <c r="J619" s="235"/>
      <c r="K619" s="235"/>
      <c r="L619" s="241"/>
      <c r="M619" s="242"/>
      <c r="N619" s="243"/>
      <c r="O619" s="243"/>
      <c r="P619" s="243"/>
      <c r="Q619" s="243"/>
      <c r="R619" s="243"/>
      <c r="S619" s="243"/>
      <c r="T619" s="244"/>
      <c r="AT619" s="245" t="s">
        <v>156</v>
      </c>
      <c r="AU619" s="245" t="s">
        <v>92</v>
      </c>
      <c r="AV619" s="11" t="s">
        <v>92</v>
      </c>
      <c r="AW619" s="11" t="s">
        <v>44</v>
      </c>
      <c r="AX619" s="11" t="s">
        <v>82</v>
      </c>
      <c r="AY619" s="245" t="s">
        <v>147</v>
      </c>
    </row>
    <row r="620" s="11" customFormat="1">
      <c r="B620" s="234"/>
      <c r="C620" s="235"/>
      <c r="D620" s="236" t="s">
        <v>156</v>
      </c>
      <c r="E620" s="237" t="s">
        <v>80</v>
      </c>
      <c r="F620" s="238" t="s">
        <v>913</v>
      </c>
      <c r="G620" s="235"/>
      <c r="H620" s="239">
        <v>24</v>
      </c>
      <c r="I620" s="240"/>
      <c r="J620" s="235"/>
      <c r="K620" s="235"/>
      <c r="L620" s="241"/>
      <c r="M620" s="242"/>
      <c r="N620" s="243"/>
      <c r="O620" s="243"/>
      <c r="P620" s="243"/>
      <c r="Q620" s="243"/>
      <c r="R620" s="243"/>
      <c r="S620" s="243"/>
      <c r="T620" s="244"/>
      <c r="AT620" s="245" t="s">
        <v>156</v>
      </c>
      <c r="AU620" s="245" t="s">
        <v>92</v>
      </c>
      <c r="AV620" s="11" t="s">
        <v>92</v>
      </c>
      <c r="AW620" s="11" t="s">
        <v>44</v>
      </c>
      <c r="AX620" s="11" t="s">
        <v>82</v>
      </c>
      <c r="AY620" s="245" t="s">
        <v>147</v>
      </c>
    </row>
    <row r="621" s="11" customFormat="1">
      <c r="B621" s="234"/>
      <c r="C621" s="235"/>
      <c r="D621" s="236" t="s">
        <v>156</v>
      </c>
      <c r="E621" s="237" t="s">
        <v>80</v>
      </c>
      <c r="F621" s="238" t="s">
        <v>914</v>
      </c>
      <c r="G621" s="235"/>
      <c r="H621" s="239">
        <v>15</v>
      </c>
      <c r="I621" s="240"/>
      <c r="J621" s="235"/>
      <c r="K621" s="235"/>
      <c r="L621" s="241"/>
      <c r="M621" s="242"/>
      <c r="N621" s="243"/>
      <c r="O621" s="243"/>
      <c r="P621" s="243"/>
      <c r="Q621" s="243"/>
      <c r="R621" s="243"/>
      <c r="S621" s="243"/>
      <c r="T621" s="244"/>
      <c r="AT621" s="245" t="s">
        <v>156</v>
      </c>
      <c r="AU621" s="245" t="s">
        <v>92</v>
      </c>
      <c r="AV621" s="11" t="s">
        <v>92</v>
      </c>
      <c r="AW621" s="11" t="s">
        <v>44</v>
      </c>
      <c r="AX621" s="11" t="s">
        <v>82</v>
      </c>
      <c r="AY621" s="245" t="s">
        <v>147</v>
      </c>
    </row>
    <row r="622" s="12" customFormat="1">
      <c r="B622" s="246"/>
      <c r="C622" s="247"/>
      <c r="D622" s="236" t="s">
        <v>156</v>
      </c>
      <c r="E622" s="248" t="s">
        <v>80</v>
      </c>
      <c r="F622" s="249" t="s">
        <v>158</v>
      </c>
      <c r="G622" s="247"/>
      <c r="H622" s="250">
        <v>54</v>
      </c>
      <c r="I622" s="251"/>
      <c r="J622" s="247"/>
      <c r="K622" s="247"/>
      <c r="L622" s="252"/>
      <c r="M622" s="253"/>
      <c r="N622" s="254"/>
      <c r="O622" s="254"/>
      <c r="P622" s="254"/>
      <c r="Q622" s="254"/>
      <c r="R622" s="254"/>
      <c r="S622" s="254"/>
      <c r="T622" s="255"/>
      <c r="AT622" s="256" t="s">
        <v>156</v>
      </c>
      <c r="AU622" s="256" t="s">
        <v>92</v>
      </c>
      <c r="AV622" s="12" t="s">
        <v>154</v>
      </c>
      <c r="AW622" s="12" t="s">
        <v>44</v>
      </c>
      <c r="AX622" s="12" t="s">
        <v>90</v>
      </c>
      <c r="AY622" s="256" t="s">
        <v>147</v>
      </c>
    </row>
    <row r="623" s="1" customFormat="1" ht="16.5" customHeight="1">
      <c r="B623" s="47"/>
      <c r="C623" s="280" t="s">
        <v>915</v>
      </c>
      <c r="D623" s="280" t="s">
        <v>241</v>
      </c>
      <c r="E623" s="281" t="s">
        <v>916</v>
      </c>
      <c r="F623" s="282" t="s">
        <v>917</v>
      </c>
      <c r="G623" s="283" t="s">
        <v>344</v>
      </c>
      <c r="H623" s="284">
        <v>18</v>
      </c>
      <c r="I623" s="285"/>
      <c r="J623" s="286">
        <f>ROUND(I623*H623,2)</f>
        <v>0</v>
      </c>
      <c r="K623" s="282" t="s">
        <v>153</v>
      </c>
      <c r="L623" s="287"/>
      <c r="M623" s="288" t="s">
        <v>80</v>
      </c>
      <c r="N623" s="289" t="s">
        <v>52</v>
      </c>
      <c r="O623" s="48"/>
      <c r="P623" s="231">
        <f>O623*H623</f>
        <v>0</v>
      </c>
      <c r="Q623" s="231">
        <v>0.00089999999999999998</v>
      </c>
      <c r="R623" s="231">
        <f>Q623*H623</f>
        <v>0.016199999999999999</v>
      </c>
      <c r="S623" s="231">
        <v>0</v>
      </c>
      <c r="T623" s="232">
        <f>S623*H623</f>
        <v>0</v>
      </c>
      <c r="AR623" s="24" t="s">
        <v>191</v>
      </c>
      <c r="AT623" s="24" t="s">
        <v>241</v>
      </c>
      <c r="AU623" s="24" t="s">
        <v>92</v>
      </c>
      <c r="AY623" s="24" t="s">
        <v>147</v>
      </c>
      <c r="BE623" s="233">
        <f>IF(N623="základní",J623,0)</f>
        <v>0</v>
      </c>
      <c r="BF623" s="233">
        <f>IF(N623="snížená",J623,0)</f>
        <v>0</v>
      </c>
      <c r="BG623" s="233">
        <f>IF(N623="zákl. přenesená",J623,0)</f>
        <v>0</v>
      </c>
      <c r="BH623" s="233">
        <f>IF(N623="sníž. přenesená",J623,0)</f>
        <v>0</v>
      </c>
      <c r="BI623" s="233">
        <f>IF(N623="nulová",J623,0)</f>
        <v>0</v>
      </c>
      <c r="BJ623" s="24" t="s">
        <v>90</v>
      </c>
      <c r="BK623" s="233">
        <f>ROUND(I623*H623,2)</f>
        <v>0</v>
      </c>
      <c r="BL623" s="24" t="s">
        <v>154</v>
      </c>
      <c r="BM623" s="24" t="s">
        <v>918</v>
      </c>
    </row>
    <row r="624" s="11" customFormat="1">
      <c r="B624" s="234"/>
      <c r="C624" s="235"/>
      <c r="D624" s="236" t="s">
        <v>156</v>
      </c>
      <c r="E624" s="237" t="s">
        <v>80</v>
      </c>
      <c r="F624" s="238" t="s">
        <v>461</v>
      </c>
      <c r="G624" s="235"/>
      <c r="H624" s="239">
        <v>14</v>
      </c>
      <c r="I624" s="240"/>
      <c r="J624" s="235"/>
      <c r="K624" s="235"/>
      <c r="L624" s="241"/>
      <c r="M624" s="242"/>
      <c r="N624" s="243"/>
      <c r="O624" s="243"/>
      <c r="P624" s="243"/>
      <c r="Q624" s="243"/>
      <c r="R624" s="243"/>
      <c r="S624" s="243"/>
      <c r="T624" s="244"/>
      <c r="AT624" s="245" t="s">
        <v>156</v>
      </c>
      <c r="AU624" s="245" t="s">
        <v>92</v>
      </c>
      <c r="AV624" s="11" t="s">
        <v>92</v>
      </c>
      <c r="AW624" s="11" t="s">
        <v>44</v>
      </c>
      <c r="AX624" s="11" t="s">
        <v>82</v>
      </c>
      <c r="AY624" s="245" t="s">
        <v>147</v>
      </c>
    </row>
    <row r="625" s="11" customFormat="1">
      <c r="B625" s="234"/>
      <c r="C625" s="235"/>
      <c r="D625" s="236" t="s">
        <v>156</v>
      </c>
      <c r="E625" s="237" t="s">
        <v>80</v>
      </c>
      <c r="F625" s="238" t="s">
        <v>919</v>
      </c>
      <c r="G625" s="235"/>
      <c r="H625" s="239">
        <v>4</v>
      </c>
      <c r="I625" s="240"/>
      <c r="J625" s="235"/>
      <c r="K625" s="235"/>
      <c r="L625" s="241"/>
      <c r="M625" s="242"/>
      <c r="N625" s="243"/>
      <c r="O625" s="243"/>
      <c r="P625" s="243"/>
      <c r="Q625" s="243"/>
      <c r="R625" s="243"/>
      <c r="S625" s="243"/>
      <c r="T625" s="244"/>
      <c r="AT625" s="245" t="s">
        <v>156</v>
      </c>
      <c r="AU625" s="245" t="s">
        <v>92</v>
      </c>
      <c r="AV625" s="11" t="s">
        <v>92</v>
      </c>
      <c r="AW625" s="11" t="s">
        <v>44</v>
      </c>
      <c r="AX625" s="11" t="s">
        <v>82</v>
      </c>
      <c r="AY625" s="245" t="s">
        <v>147</v>
      </c>
    </row>
    <row r="626" s="12" customFormat="1">
      <c r="B626" s="246"/>
      <c r="C626" s="247"/>
      <c r="D626" s="236" t="s">
        <v>156</v>
      </c>
      <c r="E626" s="248" t="s">
        <v>80</v>
      </c>
      <c r="F626" s="249" t="s">
        <v>158</v>
      </c>
      <c r="G626" s="247"/>
      <c r="H626" s="250">
        <v>18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AT626" s="256" t="s">
        <v>156</v>
      </c>
      <c r="AU626" s="256" t="s">
        <v>92</v>
      </c>
      <c r="AV626" s="12" t="s">
        <v>154</v>
      </c>
      <c r="AW626" s="12" t="s">
        <v>44</v>
      </c>
      <c r="AX626" s="12" t="s">
        <v>90</v>
      </c>
      <c r="AY626" s="256" t="s">
        <v>147</v>
      </c>
    </row>
    <row r="627" s="1" customFormat="1" ht="16.5" customHeight="1">
      <c r="B627" s="47"/>
      <c r="C627" s="280" t="s">
        <v>920</v>
      </c>
      <c r="D627" s="280" t="s">
        <v>241</v>
      </c>
      <c r="E627" s="281" t="s">
        <v>921</v>
      </c>
      <c r="F627" s="282" t="s">
        <v>922</v>
      </c>
      <c r="G627" s="283" t="s">
        <v>344</v>
      </c>
      <c r="H627" s="284">
        <v>80</v>
      </c>
      <c r="I627" s="285"/>
      <c r="J627" s="286">
        <f>ROUND(I627*H627,2)</f>
        <v>0</v>
      </c>
      <c r="K627" s="282" t="s">
        <v>80</v>
      </c>
      <c r="L627" s="287"/>
      <c r="M627" s="288" t="s">
        <v>80</v>
      </c>
      <c r="N627" s="289" t="s">
        <v>52</v>
      </c>
      <c r="O627" s="48"/>
      <c r="P627" s="231">
        <f>O627*H627</f>
        <v>0</v>
      </c>
      <c r="Q627" s="231">
        <v>0</v>
      </c>
      <c r="R627" s="231">
        <f>Q627*H627</f>
        <v>0</v>
      </c>
      <c r="S627" s="231">
        <v>0</v>
      </c>
      <c r="T627" s="232">
        <f>S627*H627</f>
        <v>0</v>
      </c>
      <c r="AR627" s="24" t="s">
        <v>191</v>
      </c>
      <c r="AT627" s="24" t="s">
        <v>241</v>
      </c>
      <c r="AU627" s="24" t="s">
        <v>92</v>
      </c>
      <c r="AY627" s="24" t="s">
        <v>147</v>
      </c>
      <c r="BE627" s="233">
        <f>IF(N627="základní",J627,0)</f>
        <v>0</v>
      </c>
      <c r="BF627" s="233">
        <f>IF(N627="snížená",J627,0)</f>
        <v>0</v>
      </c>
      <c r="BG627" s="233">
        <f>IF(N627="zákl. přenesená",J627,0)</f>
        <v>0</v>
      </c>
      <c r="BH627" s="233">
        <f>IF(N627="sníž. přenesená",J627,0)</f>
        <v>0</v>
      </c>
      <c r="BI627" s="233">
        <f>IF(N627="nulová",J627,0)</f>
        <v>0</v>
      </c>
      <c r="BJ627" s="24" t="s">
        <v>90</v>
      </c>
      <c r="BK627" s="233">
        <f>ROUND(I627*H627,2)</f>
        <v>0</v>
      </c>
      <c r="BL627" s="24" t="s">
        <v>154</v>
      </c>
      <c r="BM627" s="24" t="s">
        <v>923</v>
      </c>
    </row>
    <row r="628" s="11" customFormat="1">
      <c r="B628" s="234"/>
      <c r="C628" s="235"/>
      <c r="D628" s="236" t="s">
        <v>156</v>
      </c>
      <c r="E628" s="237" t="s">
        <v>80</v>
      </c>
      <c r="F628" s="238" t="s">
        <v>924</v>
      </c>
      <c r="G628" s="235"/>
      <c r="H628" s="239">
        <v>42</v>
      </c>
      <c r="I628" s="240"/>
      <c r="J628" s="235"/>
      <c r="K628" s="235"/>
      <c r="L628" s="241"/>
      <c r="M628" s="242"/>
      <c r="N628" s="243"/>
      <c r="O628" s="243"/>
      <c r="P628" s="243"/>
      <c r="Q628" s="243"/>
      <c r="R628" s="243"/>
      <c r="S628" s="243"/>
      <c r="T628" s="244"/>
      <c r="AT628" s="245" t="s">
        <v>156</v>
      </c>
      <c r="AU628" s="245" t="s">
        <v>92</v>
      </c>
      <c r="AV628" s="11" t="s">
        <v>92</v>
      </c>
      <c r="AW628" s="11" t="s">
        <v>44</v>
      </c>
      <c r="AX628" s="11" t="s">
        <v>82</v>
      </c>
      <c r="AY628" s="245" t="s">
        <v>147</v>
      </c>
    </row>
    <row r="629" s="11" customFormat="1">
      <c r="B629" s="234"/>
      <c r="C629" s="235"/>
      <c r="D629" s="236" t="s">
        <v>156</v>
      </c>
      <c r="E629" s="237" t="s">
        <v>80</v>
      </c>
      <c r="F629" s="238" t="s">
        <v>829</v>
      </c>
      <c r="G629" s="235"/>
      <c r="H629" s="239">
        <v>4</v>
      </c>
      <c r="I629" s="240"/>
      <c r="J629" s="235"/>
      <c r="K629" s="235"/>
      <c r="L629" s="241"/>
      <c r="M629" s="242"/>
      <c r="N629" s="243"/>
      <c r="O629" s="243"/>
      <c r="P629" s="243"/>
      <c r="Q629" s="243"/>
      <c r="R629" s="243"/>
      <c r="S629" s="243"/>
      <c r="T629" s="244"/>
      <c r="AT629" s="245" t="s">
        <v>156</v>
      </c>
      <c r="AU629" s="245" t="s">
        <v>92</v>
      </c>
      <c r="AV629" s="11" t="s">
        <v>92</v>
      </c>
      <c r="AW629" s="11" t="s">
        <v>44</v>
      </c>
      <c r="AX629" s="11" t="s">
        <v>82</v>
      </c>
      <c r="AY629" s="245" t="s">
        <v>147</v>
      </c>
    </row>
    <row r="630" s="11" customFormat="1">
      <c r="B630" s="234"/>
      <c r="C630" s="235"/>
      <c r="D630" s="236" t="s">
        <v>156</v>
      </c>
      <c r="E630" s="237" t="s">
        <v>80</v>
      </c>
      <c r="F630" s="238" t="s">
        <v>925</v>
      </c>
      <c r="G630" s="235"/>
      <c r="H630" s="239">
        <v>10</v>
      </c>
      <c r="I630" s="240"/>
      <c r="J630" s="235"/>
      <c r="K630" s="235"/>
      <c r="L630" s="241"/>
      <c r="M630" s="242"/>
      <c r="N630" s="243"/>
      <c r="O630" s="243"/>
      <c r="P630" s="243"/>
      <c r="Q630" s="243"/>
      <c r="R630" s="243"/>
      <c r="S630" s="243"/>
      <c r="T630" s="244"/>
      <c r="AT630" s="245" t="s">
        <v>156</v>
      </c>
      <c r="AU630" s="245" t="s">
        <v>92</v>
      </c>
      <c r="AV630" s="11" t="s">
        <v>92</v>
      </c>
      <c r="AW630" s="11" t="s">
        <v>44</v>
      </c>
      <c r="AX630" s="11" t="s">
        <v>82</v>
      </c>
      <c r="AY630" s="245" t="s">
        <v>147</v>
      </c>
    </row>
    <row r="631" s="11" customFormat="1">
      <c r="B631" s="234"/>
      <c r="C631" s="235"/>
      <c r="D631" s="236" t="s">
        <v>156</v>
      </c>
      <c r="E631" s="237" t="s">
        <v>80</v>
      </c>
      <c r="F631" s="238" t="s">
        <v>926</v>
      </c>
      <c r="G631" s="235"/>
      <c r="H631" s="239">
        <v>14</v>
      </c>
      <c r="I631" s="240"/>
      <c r="J631" s="235"/>
      <c r="K631" s="235"/>
      <c r="L631" s="241"/>
      <c r="M631" s="242"/>
      <c r="N631" s="243"/>
      <c r="O631" s="243"/>
      <c r="P631" s="243"/>
      <c r="Q631" s="243"/>
      <c r="R631" s="243"/>
      <c r="S631" s="243"/>
      <c r="T631" s="244"/>
      <c r="AT631" s="245" t="s">
        <v>156</v>
      </c>
      <c r="AU631" s="245" t="s">
        <v>92</v>
      </c>
      <c r="AV631" s="11" t="s">
        <v>92</v>
      </c>
      <c r="AW631" s="11" t="s">
        <v>44</v>
      </c>
      <c r="AX631" s="11" t="s">
        <v>82</v>
      </c>
      <c r="AY631" s="245" t="s">
        <v>147</v>
      </c>
    </row>
    <row r="632" s="11" customFormat="1">
      <c r="B632" s="234"/>
      <c r="C632" s="235"/>
      <c r="D632" s="236" t="s">
        <v>156</v>
      </c>
      <c r="E632" s="237" t="s">
        <v>80</v>
      </c>
      <c r="F632" s="238" t="s">
        <v>927</v>
      </c>
      <c r="G632" s="235"/>
      <c r="H632" s="239">
        <v>4</v>
      </c>
      <c r="I632" s="240"/>
      <c r="J632" s="235"/>
      <c r="K632" s="235"/>
      <c r="L632" s="241"/>
      <c r="M632" s="242"/>
      <c r="N632" s="243"/>
      <c r="O632" s="243"/>
      <c r="P632" s="243"/>
      <c r="Q632" s="243"/>
      <c r="R632" s="243"/>
      <c r="S632" s="243"/>
      <c r="T632" s="244"/>
      <c r="AT632" s="245" t="s">
        <v>156</v>
      </c>
      <c r="AU632" s="245" t="s">
        <v>92</v>
      </c>
      <c r="AV632" s="11" t="s">
        <v>92</v>
      </c>
      <c r="AW632" s="11" t="s">
        <v>44</v>
      </c>
      <c r="AX632" s="11" t="s">
        <v>82</v>
      </c>
      <c r="AY632" s="245" t="s">
        <v>147</v>
      </c>
    </row>
    <row r="633" s="11" customFormat="1">
      <c r="B633" s="234"/>
      <c r="C633" s="235"/>
      <c r="D633" s="236" t="s">
        <v>156</v>
      </c>
      <c r="E633" s="237" t="s">
        <v>80</v>
      </c>
      <c r="F633" s="238" t="s">
        <v>928</v>
      </c>
      <c r="G633" s="235"/>
      <c r="H633" s="239">
        <v>6</v>
      </c>
      <c r="I633" s="240"/>
      <c r="J633" s="235"/>
      <c r="K633" s="235"/>
      <c r="L633" s="241"/>
      <c r="M633" s="242"/>
      <c r="N633" s="243"/>
      <c r="O633" s="243"/>
      <c r="P633" s="243"/>
      <c r="Q633" s="243"/>
      <c r="R633" s="243"/>
      <c r="S633" s="243"/>
      <c r="T633" s="244"/>
      <c r="AT633" s="245" t="s">
        <v>156</v>
      </c>
      <c r="AU633" s="245" t="s">
        <v>92</v>
      </c>
      <c r="AV633" s="11" t="s">
        <v>92</v>
      </c>
      <c r="AW633" s="11" t="s">
        <v>44</v>
      </c>
      <c r="AX633" s="11" t="s">
        <v>82</v>
      </c>
      <c r="AY633" s="245" t="s">
        <v>147</v>
      </c>
    </row>
    <row r="634" s="12" customFormat="1">
      <c r="B634" s="246"/>
      <c r="C634" s="247"/>
      <c r="D634" s="236" t="s">
        <v>156</v>
      </c>
      <c r="E634" s="248" t="s">
        <v>80</v>
      </c>
      <c r="F634" s="249" t="s">
        <v>158</v>
      </c>
      <c r="G634" s="247"/>
      <c r="H634" s="250">
        <v>80</v>
      </c>
      <c r="I634" s="251"/>
      <c r="J634" s="247"/>
      <c r="K634" s="247"/>
      <c r="L634" s="252"/>
      <c r="M634" s="253"/>
      <c r="N634" s="254"/>
      <c r="O634" s="254"/>
      <c r="P634" s="254"/>
      <c r="Q634" s="254"/>
      <c r="R634" s="254"/>
      <c r="S634" s="254"/>
      <c r="T634" s="255"/>
      <c r="AT634" s="256" t="s">
        <v>156</v>
      </c>
      <c r="AU634" s="256" t="s">
        <v>92</v>
      </c>
      <c r="AV634" s="12" t="s">
        <v>154</v>
      </c>
      <c r="AW634" s="12" t="s">
        <v>44</v>
      </c>
      <c r="AX634" s="12" t="s">
        <v>90</v>
      </c>
      <c r="AY634" s="256" t="s">
        <v>147</v>
      </c>
    </row>
    <row r="635" s="1" customFormat="1" ht="16.5" customHeight="1">
      <c r="B635" s="47"/>
      <c r="C635" s="280" t="s">
        <v>929</v>
      </c>
      <c r="D635" s="280" t="s">
        <v>241</v>
      </c>
      <c r="E635" s="281" t="s">
        <v>930</v>
      </c>
      <c r="F635" s="282" t="s">
        <v>931</v>
      </c>
      <c r="G635" s="283" t="s">
        <v>344</v>
      </c>
      <c r="H635" s="284">
        <v>6</v>
      </c>
      <c r="I635" s="285"/>
      <c r="J635" s="286">
        <f>ROUND(I635*H635,2)</f>
        <v>0</v>
      </c>
      <c r="K635" s="282" t="s">
        <v>80</v>
      </c>
      <c r="L635" s="287"/>
      <c r="M635" s="288" t="s">
        <v>80</v>
      </c>
      <c r="N635" s="289" t="s">
        <v>52</v>
      </c>
      <c r="O635" s="48"/>
      <c r="P635" s="231">
        <f>O635*H635</f>
        <v>0</v>
      </c>
      <c r="Q635" s="231">
        <v>0</v>
      </c>
      <c r="R635" s="231">
        <f>Q635*H635</f>
        <v>0</v>
      </c>
      <c r="S635" s="231">
        <v>0</v>
      </c>
      <c r="T635" s="232">
        <f>S635*H635</f>
        <v>0</v>
      </c>
      <c r="AR635" s="24" t="s">
        <v>191</v>
      </c>
      <c r="AT635" s="24" t="s">
        <v>241</v>
      </c>
      <c r="AU635" s="24" t="s">
        <v>92</v>
      </c>
      <c r="AY635" s="24" t="s">
        <v>147</v>
      </c>
      <c r="BE635" s="233">
        <f>IF(N635="základní",J635,0)</f>
        <v>0</v>
      </c>
      <c r="BF635" s="233">
        <f>IF(N635="snížená",J635,0)</f>
        <v>0</v>
      </c>
      <c r="BG635" s="233">
        <f>IF(N635="zákl. přenesená",J635,0)</f>
        <v>0</v>
      </c>
      <c r="BH635" s="233">
        <f>IF(N635="sníž. přenesená",J635,0)</f>
        <v>0</v>
      </c>
      <c r="BI635" s="233">
        <f>IF(N635="nulová",J635,0)</f>
        <v>0</v>
      </c>
      <c r="BJ635" s="24" t="s">
        <v>90</v>
      </c>
      <c r="BK635" s="233">
        <f>ROUND(I635*H635,2)</f>
        <v>0</v>
      </c>
      <c r="BL635" s="24" t="s">
        <v>154</v>
      </c>
      <c r="BM635" s="24" t="s">
        <v>932</v>
      </c>
    </row>
    <row r="636" s="11" customFormat="1">
      <c r="B636" s="234"/>
      <c r="C636" s="235"/>
      <c r="D636" s="236" t="s">
        <v>156</v>
      </c>
      <c r="E636" s="237" t="s">
        <v>80</v>
      </c>
      <c r="F636" s="238" t="s">
        <v>561</v>
      </c>
      <c r="G636" s="235"/>
      <c r="H636" s="239">
        <v>3</v>
      </c>
      <c r="I636" s="240"/>
      <c r="J636" s="235"/>
      <c r="K636" s="235"/>
      <c r="L636" s="241"/>
      <c r="M636" s="242"/>
      <c r="N636" s="243"/>
      <c r="O636" s="243"/>
      <c r="P636" s="243"/>
      <c r="Q636" s="243"/>
      <c r="R636" s="243"/>
      <c r="S636" s="243"/>
      <c r="T636" s="244"/>
      <c r="AT636" s="245" t="s">
        <v>156</v>
      </c>
      <c r="AU636" s="245" t="s">
        <v>92</v>
      </c>
      <c r="AV636" s="11" t="s">
        <v>92</v>
      </c>
      <c r="AW636" s="11" t="s">
        <v>44</v>
      </c>
      <c r="AX636" s="11" t="s">
        <v>82</v>
      </c>
      <c r="AY636" s="245" t="s">
        <v>147</v>
      </c>
    </row>
    <row r="637" s="11" customFormat="1">
      <c r="B637" s="234"/>
      <c r="C637" s="235"/>
      <c r="D637" s="236" t="s">
        <v>156</v>
      </c>
      <c r="E637" s="237" t="s">
        <v>80</v>
      </c>
      <c r="F637" s="238" t="s">
        <v>514</v>
      </c>
      <c r="G637" s="235"/>
      <c r="H637" s="239">
        <v>2</v>
      </c>
      <c r="I637" s="240"/>
      <c r="J637" s="235"/>
      <c r="K637" s="235"/>
      <c r="L637" s="241"/>
      <c r="M637" s="242"/>
      <c r="N637" s="243"/>
      <c r="O637" s="243"/>
      <c r="P637" s="243"/>
      <c r="Q637" s="243"/>
      <c r="R637" s="243"/>
      <c r="S637" s="243"/>
      <c r="T637" s="244"/>
      <c r="AT637" s="245" t="s">
        <v>156</v>
      </c>
      <c r="AU637" s="245" t="s">
        <v>92</v>
      </c>
      <c r="AV637" s="11" t="s">
        <v>92</v>
      </c>
      <c r="AW637" s="11" t="s">
        <v>44</v>
      </c>
      <c r="AX637" s="11" t="s">
        <v>82</v>
      </c>
      <c r="AY637" s="245" t="s">
        <v>147</v>
      </c>
    </row>
    <row r="638" s="11" customFormat="1">
      <c r="B638" s="234"/>
      <c r="C638" s="235"/>
      <c r="D638" s="236" t="s">
        <v>156</v>
      </c>
      <c r="E638" s="237" t="s">
        <v>80</v>
      </c>
      <c r="F638" s="238" t="s">
        <v>537</v>
      </c>
      <c r="G638" s="235"/>
      <c r="H638" s="239">
        <v>1</v>
      </c>
      <c r="I638" s="240"/>
      <c r="J638" s="235"/>
      <c r="K638" s="235"/>
      <c r="L638" s="241"/>
      <c r="M638" s="242"/>
      <c r="N638" s="243"/>
      <c r="O638" s="243"/>
      <c r="P638" s="243"/>
      <c r="Q638" s="243"/>
      <c r="R638" s="243"/>
      <c r="S638" s="243"/>
      <c r="T638" s="244"/>
      <c r="AT638" s="245" t="s">
        <v>156</v>
      </c>
      <c r="AU638" s="245" t="s">
        <v>92</v>
      </c>
      <c r="AV638" s="11" t="s">
        <v>92</v>
      </c>
      <c r="AW638" s="11" t="s">
        <v>44</v>
      </c>
      <c r="AX638" s="11" t="s">
        <v>82</v>
      </c>
      <c r="AY638" s="245" t="s">
        <v>147</v>
      </c>
    </row>
    <row r="639" s="12" customFormat="1">
      <c r="B639" s="246"/>
      <c r="C639" s="247"/>
      <c r="D639" s="236" t="s">
        <v>156</v>
      </c>
      <c r="E639" s="248" t="s">
        <v>80</v>
      </c>
      <c r="F639" s="249" t="s">
        <v>158</v>
      </c>
      <c r="G639" s="247"/>
      <c r="H639" s="250">
        <v>6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AT639" s="256" t="s">
        <v>156</v>
      </c>
      <c r="AU639" s="256" t="s">
        <v>92</v>
      </c>
      <c r="AV639" s="12" t="s">
        <v>154</v>
      </c>
      <c r="AW639" s="12" t="s">
        <v>44</v>
      </c>
      <c r="AX639" s="12" t="s">
        <v>90</v>
      </c>
      <c r="AY639" s="256" t="s">
        <v>147</v>
      </c>
    </row>
    <row r="640" s="1" customFormat="1" ht="16.5" customHeight="1">
      <c r="B640" s="47"/>
      <c r="C640" s="280" t="s">
        <v>933</v>
      </c>
      <c r="D640" s="280" t="s">
        <v>241</v>
      </c>
      <c r="E640" s="281" t="s">
        <v>934</v>
      </c>
      <c r="F640" s="282" t="s">
        <v>935</v>
      </c>
      <c r="G640" s="283" t="s">
        <v>344</v>
      </c>
      <c r="H640" s="284">
        <v>81</v>
      </c>
      <c r="I640" s="285"/>
      <c r="J640" s="286">
        <f>ROUND(I640*H640,2)</f>
        <v>0</v>
      </c>
      <c r="K640" s="282" t="s">
        <v>80</v>
      </c>
      <c r="L640" s="287"/>
      <c r="M640" s="288" t="s">
        <v>80</v>
      </c>
      <c r="N640" s="289" t="s">
        <v>52</v>
      </c>
      <c r="O640" s="48"/>
      <c r="P640" s="231">
        <f>O640*H640</f>
        <v>0</v>
      </c>
      <c r="Q640" s="231">
        <v>0</v>
      </c>
      <c r="R640" s="231">
        <f>Q640*H640</f>
        <v>0</v>
      </c>
      <c r="S640" s="231">
        <v>0</v>
      </c>
      <c r="T640" s="232">
        <f>S640*H640</f>
        <v>0</v>
      </c>
      <c r="AR640" s="24" t="s">
        <v>191</v>
      </c>
      <c r="AT640" s="24" t="s">
        <v>241</v>
      </c>
      <c r="AU640" s="24" t="s">
        <v>92</v>
      </c>
      <c r="AY640" s="24" t="s">
        <v>147</v>
      </c>
      <c r="BE640" s="233">
        <f>IF(N640="základní",J640,0)</f>
        <v>0</v>
      </c>
      <c r="BF640" s="233">
        <f>IF(N640="snížená",J640,0)</f>
        <v>0</v>
      </c>
      <c r="BG640" s="233">
        <f>IF(N640="zákl. přenesená",J640,0)</f>
        <v>0</v>
      </c>
      <c r="BH640" s="233">
        <f>IF(N640="sníž. přenesená",J640,0)</f>
        <v>0</v>
      </c>
      <c r="BI640" s="233">
        <f>IF(N640="nulová",J640,0)</f>
        <v>0</v>
      </c>
      <c r="BJ640" s="24" t="s">
        <v>90</v>
      </c>
      <c r="BK640" s="233">
        <f>ROUND(I640*H640,2)</f>
        <v>0</v>
      </c>
      <c r="BL640" s="24" t="s">
        <v>154</v>
      </c>
      <c r="BM640" s="24" t="s">
        <v>936</v>
      </c>
    </row>
    <row r="641" s="11" customFormat="1">
      <c r="B641" s="234"/>
      <c r="C641" s="235"/>
      <c r="D641" s="236" t="s">
        <v>156</v>
      </c>
      <c r="E641" s="237" t="s">
        <v>80</v>
      </c>
      <c r="F641" s="238" t="s">
        <v>937</v>
      </c>
      <c r="G641" s="235"/>
      <c r="H641" s="239">
        <v>6</v>
      </c>
      <c r="I641" s="240"/>
      <c r="J641" s="235"/>
      <c r="K641" s="235"/>
      <c r="L641" s="241"/>
      <c r="M641" s="242"/>
      <c r="N641" s="243"/>
      <c r="O641" s="243"/>
      <c r="P641" s="243"/>
      <c r="Q641" s="243"/>
      <c r="R641" s="243"/>
      <c r="S641" s="243"/>
      <c r="T641" s="244"/>
      <c r="AT641" s="245" t="s">
        <v>156</v>
      </c>
      <c r="AU641" s="245" t="s">
        <v>92</v>
      </c>
      <c r="AV641" s="11" t="s">
        <v>92</v>
      </c>
      <c r="AW641" s="11" t="s">
        <v>44</v>
      </c>
      <c r="AX641" s="11" t="s">
        <v>82</v>
      </c>
      <c r="AY641" s="245" t="s">
        <v>147</v>
      </c>
    </row>
    <row r="642" s="11" customFormat="1">
      <c r="B642" s="234"/>
      <c r="C642" s="235"/>
      <c r="D642" s="236" t="s">
        <v>156</v>
      </c>
      <c r="E642" s="237" t="s">
        <v>80</v>
      </c>
      <c r="F642" s="238" t="s">
        <v>903</v>
      </c>
      <c r="G642" s="235"/>
      <c r="H642" s="239">
        <v>10</v>
      </c>
      <c r="I642" s="240"/>
      <c r="J642" s="235"/>
      <c r="K642" s="235"/>
      <c r="L642" s="241"/>
      <c r="M642" s="242"/>
      <c r="N642" s="243"/>
      <c r="O642" s="243"/>
      <c r="P642" s="243"/>
      <c r="Q642" s="243"/>
      <c r="R642" s="243"/>
      <c r="S642" s="243"/>
      <c r="T642" s="244"/>
      <c r="AT642" s="245" t="s">
        <v>156</v>
      </c>
      <c r="AU642" s="245" t="s">
        <v>92</v>
      </c>
      <c r="AV642" s="11" t="s">
        <v>92</v>
      </c>
      <c r="AW642" s="11" t="s">
        <v>44</v>
      </c>
      <c r="AX642" s="11" t="s">
        <v>82</v>
      </c>
      <c r="AY642" s="245" t="s">
        <v>147</v>
      </c>
    </row>
    <row r="643" s="11" customFormat="1">
      <c r="B643" s="234"/>
      <c r="C643" s="235"/>
      <c r="D643" s="236" t="s">
        <v>156</v>
      </c>
      <c r="E643" s="237" t="s">
        <v>80</v>
      </c>
      <c r="F643" s="238" t="s">
        <v>938</v>
      </c>
      <c r="G643" s="235"/>
      <c r="H643" s="239">
        <v>8</v>
      </c>
      <c r="I643" s="240"/>
      <c r="J643" s="235"/>
      <c r="K643" s="235"/>
      <c r="L643" s="241"/>
      <c r="M643" s="242"/>
      <c r="N643" s="243"/>
      <c r="O643" s="243"/>
      <c r="P643" s="243"/>
      <c r="Q643" s="243"/>
      <c r="R643" s="243"/>
      <c r="S643" s="243"/>
      <c r="T643" s="244"/>
      <c r="AT643" s="245" t="s">
        <v>156</v>
      </c>
      <c r="AU643" s="245" t="s">
        <v>92</v>
      </c>
      <c r="AV643" s="11" t="s">
        <v>92</v>
      </c>
      <c r="AW643" s="11" t="s">
        <v>44</v>
      </c>
      <c r="AX643" s="11" t="s">
        <v>82</v>
      </c>
      <c r="AY643" s="245" t="s">
        <v>147</v>
      </c>
    </row>
    <row r="644" s="11" customFormat="1">
      <c r="B644" s="234"/>
      <c r="C644" s="235"/>
      <c r="D644" s="236" t="s">
        <v>156</v>
      </c>
      <c r="E644" s="237" t="s">
        <v>80</v>
      </c>
      <c r="F644" s="238" t="s">
        <v>939</v>
      </c>
      <c r="G644" s="235"/>
      <c r="H644" s="239">
        <v>26</v>
      </c>
      <c r="I644" s="240"/>
      <c r="J644" s="235"/>
      <c r="K644" s="235"/>
      <c r="L644" s="241"/>
      <c r="M644" s="242"/>
      <c r="N644" s="243"/>
      <c r="O644" s="243"/>
      <c r="P644" s="243"/>
      <c r="Q644" s="243"/>
      <c r="R644" s="243"/>
      <c r="S644" s="243"/>
      <c r="T644" s="244"/>
      <c r="AT644" s="245" t="s">
        <v>156</v>
      </c>
      <c r="AU644" s="245" t="s">
        <v>92</v>
      </c>
      <c r="AV644" s="11" t="s">
        <v>92</v>
      </c>
      <c r="AW644" s="11" t="s">
        <v>44</v>
      </c>
      <c r="AX644" s="11" t="s">
        <v>82</v>
      </c>
      <c r="AY644" s="245" t="s">
        <v>147</v>
      </c>
    </row>
    <row r="645" s="11" customFormat="1">
      <c r="B645" s="234"/>
      <c r="C645" s="235"/>
      <c r="D645" s="236" t="s">
        <v>156</v>
      </c>
      <c r="E645" s="237" t="s">
        <v>80</v>
      </c>
      <c r="F645" s="238" t="s">
        <v>940</v>
      </c>
      <c r="G645" s="235"/>
      <c r="H645" s="239">
        <v>14</v>
      </c>
      <c r="I645" s="240"/>
      <c r="J645" s="235"/>
      <c r="K645" s="235"/>
      <c r="L645" s="241"/>
      <c r="M645" s="242"/>
      <c r="N645" s="243"/>
      <c r="O645" s="243"/>
      <c r="P645" s="243"/>
      <c r="Q645" s="243"/>
      <c r="R645" s="243"/>
      <c r="S645" s="243"/>
      <c r="T645" s="244"/>
      <c r="AT645" s="245" t="s">
        <v>156</v>
      </c>
      <c r="AU645" s="245" t="s">
        <v>92</v>
      </c>
      <c r="AV645" s="11" t="s">
        <v>92</v>
      </c>
      <c r="AW645" s="11" t="s">
        <v>44</v>
      </c>
      <c r="AX645" s="11" t="s">
        <v>82</v>
      </c>
      <c r="AY645" s="245" t="s">
        <v>147</v>
      </c>
    </row>
    <row r="646" s="11" customFormat="1">
      <c r="B646" s="234"/>
      <c r="C646" s="235"/>
      <c r="D646" s="236" t="s">
        <v>156</v>
      </c>
      <c r="E646" s="237" t="s">
        <v>80</v>
      </c>
      <c r="F646" s="238" t="s">
        <v>941</v>
      </c>
      <c r="G646" s="235"/>
      <c r="H646" s="239">
        <v>17</v>
      </c>
      <c r="I646" s="240"/>
      <c r="J646" s="235"/>
      <c r="K646" s="235"/>
      <c r="L646" s="241"/>
      <c r="M646" s="242"/>
      <c r="N646" s="243"/>
      <c r="O646" s="243"/>
      <c r="P646" s="243"/>
      <c r="Q646" s="243"/>
      <c r="R646" s="243"/>
      <c r="S646" s="243"/>
      <c r="T646" s="244"/>
      <c r="AT646" s="245" t="s">
        <v>156</v>
      </c>
      <c r="AU646" s="245" t="s">
        <v>92</v>
      </c>
      <c r="AV646" s="11" t="s">
        <v>92</v>
      </c>
      <c r="AW646" s="11" t="s">
        <v>44</v>
      </c>
      <c r="AX646" s="11" t="s">
        <v>82</v>
      </c>
      <c r="AY646" s="245" t="s">
        <v>147</v>
      </c>
    </row>
    <row r="647" s="12" customFormat="1">
      <c r="B647" s="246"/>
      <c r="C647" s="247"/>
      <c r="D647" s="236" t="s">
        <v>156</v>
      </c>
      <c r="E647" s="248" t="s">
        <v>80</v>
      </c>
      <c r="F647" s="249" t="s">
        <v>158</v>
      </c>
      <c r="G647" s="247"/>
      <c r="H647" s="250">
        <v>81</v>
      </c>
      <c r="I647" s="251"/>
      <c r="J647" s="247"/>
      <c r="K647" s="247"/>
      <c r="L647" s="252"/>
      <c r="M647" s="253"/>
      <c r="N647" s="254"/>
      <c r="O647" s="254"/>
      <c r="P647" s="254"/>
      <c r="Q647" s="254"/>
      <c r="R647" s="254"/>
      <c r="S647" s="254"/>
      <c r="T647" s="255"/>
      <c r="AT647" s="256" t="s">
        <v>156</v>
      </c>
      <c r="AU647" s="256" t="s">
        <v>92</v>
      </c>
      <c r="AV647" s="12" t="s">
        <v>154</v>
      </c>
      <c r="AW647" s="12" t="s">
        <v>44</v>
      </c>
      <c r="AX647" s="12" t="s">
        <v>90</v>
      </c>
      <c r="AY647" s="256" t="s">
        <v>147</v>
      </c>
    </row>
    <row r="648" s="1" customFormat="1" ht="16.5" customHeight="1">
      <c r="B648" s="47"/>
      <c r="C648" s="280" t="s">
        <v>942</v>
      </c>
      <c r="D648" s="280" t="s">
        <v>241</v>
      </c>
      <c r="E648" s="281" t="s">
        <v>943</v>
      </c>
      <c r="F648" s="282" t="s">
        <v>944</v>
      </c>
      <c r="G648" s="283" t="s">
        <v>344</v>
      </c>
      <c r="H648" s="284">
        <v>2</v>
      </c>
      <c r="I648" s="285"/>
      <c r="J648" s="286">
        <f>ROUND(I648*H648,2)</f>
        <v>0</v>
      </c>
      <c r="K648" s="282" t="s">
        <v>80</v>
      </c>
      <c r="L648" s="287"/>
      <c r="M648" s="288" t="s">
        <v>80</v>
      </c>
      <c r="N648" s="289" t="s">
        <v>52</v>
      </c>
      <c r="O648" s="48"/>
      <c r="P648" s="231">
        <f>O648*H648</f>
        <v>0</v>
      </c>
      <c r="Q648" s="231">
        <v>0</v>
      </c>
      <c r="R648" s="231">
        <f>Q648*H648</f>
        <v>0</v>
      </c>
      <c r="S648" s="231">
        <v>0</v>
      </c>
      <c r="T648" s="232">
        <f>S648*H648</f>
        <v>0</v>
      </c>
      <c r="AR648" s="24" t="s">
        <v>191</v>
      </c>
      <c r="AT648" s="24" t="s">
        <v>241</v>
      </c>
      <c r="AU648" s="24" t="s">
        <v>92</v>
      </c>
      <c r="AY648" s="24" t="s">
        <v>147</v>
      </c>
      <c r="BE648" s="233">
        <f>IF(N648="základní",J648,0)</f>
        <v>0</v>
      </c>
      <c r="BF648" s="233">
        <f>IF(N648="snížená",J648,0)</f>
        <v>0</v>
      </c>
      <c r="BG648" s="233">
        <f>IF(N648="zákl. přenesená",J648,0)</f>
        <v>0</v>
      </c>
      <c r="BH648" s="233">
        <f>IF(N648="sníž. přenesená",J648,0)</f>
        <v>0</v>
      </c>
      <c r="BI648" s="233">
        <f>IF(N648="nulová",J648,0)</f>
        <v>0</v>
      </c>
      <c r="BJ648" s="24" t="s">
        <v>90</v>
      </c>
      <c r="BK648" s="233">
        <f>ROUND(I648*H648,2)</f>
        <v>0</v>
      </c>
      <c r="BL648" s="24" t="s">
        <v>154</v>
      </c>
      <c r="BM648" s="24" t="s">
        <v>945</v>
      </c>
    </row>
    <row r="649" s="11" customFormat="1">
      <c r="B649" s="234"/>
      <c r="C649" s="235"/>
      <c r="D649" s="236" t="s">
        <v>156</v>
      </c>
      <c r="E649" s="237" t="s">
        <v>80</v>
      </c>
      <c r="F649" s="238" t="s">
        <v>514</v>
      </c>
      <c r="G649" s="235"/>
      <c r="H649" s="239">
        <v>2</v>
      </c>
      <c r="I649" s="240"/>
      <c r="J649" s="235"/>
      <c r="K649" s="235"/>
      <c r="L649" s="241"/>
      <c r="M649" s="242"/>
      <c r="N649" s="243"/>
      <c r="O649" s="243"/>
      <c r="P649" s="243"/>
      <c r="Q649" s="243"/>
      <c r="R649" s="243"/>
      <c r="S649" s="243"/>
      <c r="T649" s="244"/>
      <c r="AT649" s="245" t="s">
        <v>156</v>
      </c>
      <c r="AU649" s="245" t="s">
        <v>92</v>
      </c>
      <c r="AV649" s="11" t="s">
        <v>92</v>
      </c>
      <c r="AW649" s="11" t="s">
        <v>44</v>
      </c>
      <c r="AX649" s="11" t="s">
        <v>90</v>
      </c>
      <c r="AY649" s="245" t="s">
        <v>147</v>
      </c>
    </row>
    <row r="650" s="1" customFormat="1" ht="16.5" customHeight="1">
      <c r="B650" s="47"/>
      <c r="C650" s="280" t="s">
        <v>946</v>
      </c>
      <c r="D650" s="280" t="s">
        <v>241</v>
      </c>
      <c r="E650" s="281" t="s">
        <v>947</v>
      </c>
      <c r="F650" s="282" t="s">
        <v>948</v>
      </c>
      <c r="G650" s="283" t="s">
        <v>344</v>
      </c>
      <c r="H650" s="284">
        <v>81</v>
      </c>
      <c r="I650" s="285"/>
      <c r="J650" s="286">
        <f>ROUND(I650*H650,2)</f>
        <v>0</v>
      </c>
      <c r="K650" s="282" t="s">
        <v>80</v>
      </c>
      <c r="L650" s="287"/>
      <c r="M650" s="288" t="s">
        <v>80</v>
      </c>
      <c r="N650" s="289" t="s">
        <v>52</v>
      </c>
      <c r="O650" s="48"/>
      <c r="P650" s="231">
        <f>O650*H650</f>
        <v>0</v>
      </c>
      <c r="Q650" s="231">
        <v>0</v>
      </c>
      <c r="R650" s="231">
        <f>Q650*H650</f>
        <v>0</v>
      </c>
      <c r="S650" s="231">
        <v>0</v>
      </c>
      <c r="T650" s="232">
        <f>S650*H650</f>
        <v>0</v>
      </c>
      <c r="AR650" s="24" t="s">
        <v>191</v>
      </c>
      <c r="AT650" s="24" t="s">
        <v>241</v>
      </c>
      <c r="AU650" s="24" t="s">
        <v>92</v>
      </c>
      <c r="AY650" s="24" t="s">
        <v>147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24" t="s">
        <v>90</v>
      </c>
      <c r="BK650" s="233">
        <f>ROUND(I650*H650,2)</f>
        <v>0</v>
      </c>
      <c r="BL650" s="24" t="s">
        <v>154</v>
      </c>
      <c r="BM650" s="24" t="s">
        <v>949</v>
      </c>
    </row>
    <row r="651" s="11" customFormat="1">
      <c r="B651" s="234"/>
      <c r="C651" s="235"/>
      <c r="D651" s="236" t="s">
        <v>156</v>
      </c>
      <c r="E651" s="237" t="s">
        <v>80</v>
      </c>
      <c r="F651" s="238" t="s">
        <v>950</v>
      </c>
      <c r="G651" s="235"/>
      <c r="H651" s="239">
        <v>52</v>
      </c>
      <c r="I651" s="240"/>
      <c r="J651" s="235"/>
      <c r="K651" s="235"/>
      <c r="L651" s="241"/>
      <c r="M651" s="242"/>
      <c r="N651" s="243"/>
      <c r="O651" s="243"/>
      <c r="P651" s="243"/>
      <c r="Q651" s="243"/>
      <c r="R651" s="243"/>
      <c r="S651" s="243"/>
      <c r="T651" s="244"/>
      <c r="AT651" s="245" t="s">
        <v>156</v>
      </c>
      <c r="AU651" s="245" t="s">
        <v>92</v>
      </c>
      <c r="AV651" s="11" t="s">
        <v>92</v>
      </c>
      <c r="AW651" s="11" t="s">
        <v>44</v>
      </c>
      <c r="AX651" s="11" t="s">
        <v>82</v>
      </c>
      <c r="AY651" s="245" t="s">
        <v>147</v>
      </c>
    </row>
    <row r="652" s="11" customFormat="1">
      <c r="B652" s="234"/>
      <c r="C652" s="235"/>
      <c r="D652" s="236" t="s">
        <v>156</v>
      </c>
      <c r="E652" s="237" t="s">
        <v>80</v>
      </c>
      <c r="F652" s="238" t="s">
        <v>951</v>
      </c>
      <c r="G652" s="235"/>
      <c r="H652" s="239">
        <v>18</v>
      </c>
      <c r="I652" s="240"/>
      <c r="J652" s="235"/>
      <c r="K652" s="235"/>
      <c r="L652" s="241"/>
      <c r="M652" s="242"/>
      <c r="N652" s="243"/>
      <c r="O652" s="243"/>
      <c r="P652" s="243"/>
      <c r="Q652" s="243"/>
      <c r="R652" s="243"/>
      <c r="S652" s="243"/>
      <c r="T652" s="244"/>
      <c r="AT652" s="245" t="s">
        <v>156</v>
      </c>
      <c r="AU652" s="245" t="s">
        <v>92</v>
      </c>
      <c r="AV652" s="11" t="s">
        <v>92</v>
      </c>
      <c r="AW652" s="11" t="s">
        <v>44</v>
      </c>
      <c r="AX652" s="11" t="s">
        <v>82</v>
      </c>
      <c r="AY652" s="245" t="s">
        <v>147</v>
      </c>
    </row>
    <row r="653" s="11" customFormat="1">
      <c r="B653" s="234"/>
      <c r="C653" s="235"/>
      <c r="D653" s="236" t="s">
        <v>156</v>
      </c>
      <c r="E653" s="237" t="s">
        <v>80</v>
      </c>
      <c r="F653" s="238" t="s">
        <v>952</v>
      </c>
      <c r="G653" s="235"/>
      <c r="H653" s="239">
        <v>11</v>
      </c>
      <c r="I653" s="240"/>
      <c r="J653" s="235"/>
      <c r="K653" s="235"/>
      <c r="L653" s="241"/>
      <c r="M653" s="242"/>
      <c r="N653" s="243"/>
      <c r="O653" s="243"/>
      <c r="P653" s="243"/>
      <c r="Q653" s="243"/>
      <c r="R653" s="243"/>
      <c r="S653" s="243"/>
      <c r="T653" s="244"/>
      <c r="AT653" s="245" t="s">
        <v>156</v>
      </c>
      <c r="AU653" s="245" t="s">
        <v>92</v>
      </c>
      <c r="AV653" s="11" t="s">
        <v>92</v>
      </c>
      <c r="AW653" s="11" t="s">
        <v>44</v>
      </c>
      <c r="AX653" s="11" t="s">
        <v>82</v>
      </c>
      <c r="AY653" s="245" t="s">
        <v>147</v>
      </c>
    </row>
    <row r="654" s="12" customFormat="1">
      <c r="B654" s="246"/>
      <c r="C654" s="247"/>
      <c r="D654" s="236" t="s">
        <v>156</v>
      </c>
      <c r="E654" s="248" t="s">
        <v>80</v>
      </c>
      <c r="F654" s="249" t="s">
        <v>158</v>
      </c>
      <c r="G654" s="247"/>
      <c r="H654" s="250">
        <v>81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AT654" s="256" t="s">
        <v>156</v>
      </c>
      <c r="AU654" s="256" t="s">
        <v>92</v>
      </c>
      <c r="AV654" s="12" t="s">
        <v>154</v>
      </c>
      <c r="AW654" s="12" t="s">
        <v>44</v>
      </c>
      <c r="AX654" s="12" t="s">
        <v>90</v>
      </c>
      <c r="AY654" s="256" t="s">
        <v>147</v>
      </c>
    </row>
    <row r="655" s="1" customFormat="1" ht="16.5" customHeight="1">
      <c r="B655" s="47"/>
      <c r="C655" s="280" t="s">
        <v>953</v>
      </c>
      <c r="D655" s="280" t="s">
        <v>241</v>
      </c>
      <c r="E655" s="281" t="s">
        <v>954</v>
      </c>
      <c r="F655" s="282" t="s">
        <v>955</v>
      </c>
      <c r="G655" s="283" t="s">
        <v>344</v>
      </c>
      <c r="H655" s="284">
        <v>12</v>
      </c>
      <c r="I655" s="285"/>
      <c r="J655" s="286">
        <f>ROUND(I655*H655,2)</f>
        <v>0</v>
      </c>
      <c r="K655" s="282" t="s">
        <v>80</v>
      </c>
      <c r="L655" s="287"/>
      <c r="M655" s="288" t="s">
        <v>80</v>
      </c>
      <c r="N655" s="289" t="s">
        <v>52</v>
      </c>
      <c r="O655" s="48"/>
      <c r="P655" s="231">
        <f>O655*H655</f>
        <v>0</v>
      </c>
      <c r="Q655" s="231">
        <v>0</v>
      </c>
      <c r="R655" s="231">
        <f>Q655*H655</f>
        <v>0</v>
      </c>
      <c r="S655" s="231">
        <v>0</v>
      </c>
      <c r="T655" s="232">
        <f>S655*H655</f>
        <v>0</v>
      </c>
      <c r="AR655" s="24" t="s">
        <v>191</v>
      </c>
      <c r="AT655" s="24" t="s">
        <v>241</v>
      </c>
      <c r="AU655" s="24" t="s">
        <v>92</v>
      </c>
      <c r="AY655" s="24" t="s">
        <v>147</v>
      </c>
      <c r="BE655" s="233">
        <f>IF(N655="základní",J655,0)</f>
        <v>0</v>
      </c>
      <c r="BF655" s="233">
        <f>IF(N655="snížená",J655,0)</f>
        <v>0</v>
      </c>
      <c r="BG655" s="233">
        <f>IF(N655="zákl. přenesená",J655,0)</f>
        <v>0</v>
      </c>
      <c r="BH655" s="233">
        <f>IF(N655="sníž. přenesená",J655,0)</f>
        <v>0</v>
      </c>
      <c r="BI655" s="233">
        <f>IF(N655="nulová",J655,0)</f>
        <v>0</v>
      </c>
      <c r="BJ655" s="24" t="s">
        <v>90</v>
      </c>
      <c r="BK655" s="233">
        <f>ROUND(I655*H655,2)</f>
        <v>0</v>
      </c>
      <c r="BL655" s="24" t="s">
        <v>154</v>
      </c>
      <c r="BM655" s="24" t="s">
        <v>956</v>
      </c>
    </row>
    <row r="656" s="11" customFormat="1">
      <c r="B656" s="234"/>
      <c r="C656" s="235"/>
      <c r="D656" s="236" t="s">
        <v>156</v>
      </c>
      <c r="E656" s="237" t="s">
        <v>80</v>
      </c>
      <c r="F656" s="238" t="s">
        <v>687</v>
      </c>
      <c r="G656" s="235"/>
      <c r="H656" s="239">
        <v>4</v>
      </c>
      <c r="I656" s="240"/>
      <c r="J656" s="235"/>
      <c r="K656" s="235"/>
      <c r="L656" s="241"/>
      <c r="M656" s="242"/>
      <c r="N656" s="243"/>
      <c r="O656" s="243"/>
      <c r="P656" s="243"/>
      <c r="Q656" s="243"/>
      <c r="R656" s="243"/>
      <c r="S656" s="243"/>
      <c r="T656" s="244"/>
      <c r="AT656" s="245" t="s">
        <v>156</v>
      </c>
      <c r="AU656" s="245" t="s">
        <v>92</v>
      </c>
      <c r="AV656" s="11" t="s">
        <v>92</v>
      </c>
      <c r="AW656" s="11" t="s">
        <v>44</v>
      </c>
      <c r="AX656" s="11" t="s">
        <v>82</v>
      </c>
      <c r="AY656" s="245" t="s">
        <v>147</v>
      </c>
    </row>
    <row r="657" s="11" customFormat="1">
      <c r="B657" s="234"/>
      <c r="C657" s="235"/>
      <c r="D657" s="236" t="s">
        <v>156</v>
      </c>
      <c r="E657" s="237" t="s">
        <v>80</v>
      </c>
      <c r="F657" s="238" t="s">
        <v>481</v>
      </c>
      <c r="G657" s="235"/>
      <c r="H657" s="239">
        <v>4</v>
      </c>
      <c r="I657" s="240"/>
      <c r="J657" s="235"/>
      <c r="K657" s="235"/>
      <c r="L657" s="241"/>
      <c r="M657" s="242"/>
      <c r="N657" s="243"/>
      <c r="O657" s="243"/>
      <c r="P657" s="243"/>
      <c r="Q657" s="243"/>
      <c r="R657" s="243"/>
      <c r="S657" s="243"/>
      <c r="T657" s="244"/>
      <c r="AT657" s="245" t="s">
        <v>156</v>
      </c>
      <c r="AU657" s="245" t="s">
        <v>92</v>
      </c>
      <c r="AV657" s="11" t="s">
        <v>92</v>
      </c>
      <c r="AW657" s="11" t="s">
        <v>44</v>
      </c>
      <c r="AX657" s="11" t="s">
        <v>82</v>
      </c>
      <c r="AY657" s="245" t="s">
        <v>147</v>
      </c>
    </row>
    <row r="658" s="11" customFormat="1">
      <c r="B658" s="234"/>
      <c r="C658" s="235"/>
      <c r="D658" s="236" t="s">
        <v>156</v>
      </c>
      <c r="E658" s="237" t="s">
        <v>80</v>
      </c>
      <c r="F658" s="238" t="s">
        <v>927</v>
      </c>
      <c r="G658" s="235"/>
      <c r="H658" s="239">
        <v>4</v>
      </c>
      <c r="I658" s="240"/>
      <c r="J658" s="235"/>
      <c r="K658" s="235"/>
      <c r="L658" s="241"/>
      <c r="M658" s="242"/>
      <c r="N658" s="243"/>
      <c r="O658" s="243"/>
      <c r="P658" s="243"/>
      <c r="Q658" s="243"/>
      <c r="R658" s="243"/>
      <c r="S658" s="243"/>
      <c r="T658" s="244"/>
      <c r="AT658" s="245" t="s">
        <v>156</v>
      </c>
      <c r="AU658" s="245" t="s">
        <v>92</v>
      </c>
      <c r="AV658" s="11" t="s">
        <v>92</v>
      </c>
      <c r="AW658" s="11" t="s">
        <v>44</v>
      </c>
      <c r="AX658" s="11" t="s">
        <v>82</v>
      </c>
      <c r="AY658" s="245" t="s">
        <v>147</v>
      </c>
    </row>
    <row r="659" s="12" customFormat="1">
      <c r="B659" s="246"/>
      <c r="C659" s="247"/>
      <c r="D659" s="236" t="s">
        <v>156</v>
      </c>
      <c r="E659" s="248" t="s">
        <v>80</v>
      </c>
      <c r="F659" s="249" t="s">
        <v>158</v>
      </c>
      <c r="G659" s="247"/>
      <c r="H659" s="250">
        <v>12</v>
      </c>
      <c r="I659" s="251"/>
      <c r="J659" s="247"/>
      <c r="K659" s="247"/>
      <c r="L659" s="252"/>
      <c r="M659" s="253"/>
      <c r="N659" s="254"/>
      <c r="O659" s="254"/>
      <c r="P659" s="254"/>
      <c r="Q659" s="254"/>
      <c r="R659" s="254"/>
      <c r="S659" s="254"/>
      <c r="T659" s="255"/>
      <c r="AT659" s="256" t="s">
        <v>156</v>
      </c>
      <c r="AU659" s="256" t="s">
        <v>92</v>
      </c>
      <c r="AV659" s="12" t="s">
        <v>154</v>
      </c>
      <c r="AW659" s="12" t="s">
        <v>44</v>
      </c>
      <c r="AX659" s="12" t="s">
        <v>90</v>
      </c>
      <c r="AY659" s="256" t="s">
        <v>147</v>
      </c>
    </row>
    <row r="660" s="1" customFormat="1" ht="16.5" customHeight="1">
      <c r="B660" s="47"/>
      <c r="C660" s="222" t="s">
        <v>957</v>
      </c>
      <c r="D660" s="222" t="s">
        <v>149</v>
      </c>
      <c r="E660" s="223" t="s">
        <v>958</v>
      </c>
      <c r="F660" s="224" t="s">
        <v>959</v>
      </c>
      <c r="G660" s="225" t="s">
        <v>152</v>
      </c>
      <c r="H660" s="226">
        <v>1188</v>
      </c>
      <c r="I660" s="227"/>
      <c r="J660" s="228">
        <f>ROUND(I660*H660,2)</f>
        <v>0</v>
      </c>
      <c r="K660" s="224" t="s">
        <v>153</v>
      </c>
      <c r="L660" s="73"/>
      <c r="M660" s="229" t="s">
        <v>80</v>
      </c>
      <c r="N660" s="230" t="s">
        <v>52</v>
      </c>
      <c r="O660" s="48"/>
      <c r="P660" s="231">
        <f>O660*H660</f>
        <v>0</v>
      </c>
      <c r="Q660" s="231">
        <v>0</v>
      </c>
      <c r="R660" s="231">
        <f>Q660*H660</f>
        <v>0</v>
      </c>
      <c r="S660" s="231">
        <v>0</v>
      </c>
      <c r="T660" s="232">
        <f>S660*H660</f>
        <v>0</v>
      </c>
      <c r="AR660" s="24" t="s">
        <v>154</v>
      </c>
      <c r="AT660" s="24" t="s">
        <v>149</v>
      </c>
      <c r="AU660" s="24" t="s">
        <v>92</v>
      </c>
      <c r="AY660" s="24" t="s">
        <v>147</v>
      </c>
      <c r="BE660" s="233">
        <f>IF(N660="základní",J660,0)</f>
        <v>0</v>
      </c>
      <c r="BF660" s="233">
        <f>IF(N660="snížená",J660,0)</f>
        <v>0</v>
      </c>
      <c r="BG660" s="233">
        <f>IF(N660="zákl. přenesená",J660,0)</f>
        <v>0</v>
      </c>
      <c r="BH660" s="233">
        <f>IF(N660="sníž. přenesená",J660,0)</f>
        <v>0</v>
      </c>
      <c r="BI660" s="233">
        <f>IF(N660="nulová",J660,0)</f>
        <v>0</v>
      </c>
      <c r="BJ660" s="24" t="s">
        <v>90</v>
      </c>
      <c r="BK660" s="233">
        <f>ROUND(I660*H660,2)</f>
        <v>0</v>
      </c>
      <c r="BL660" s="24" t="s">
        <v>154</v>
      </c>
      <c r="BM660" s="24" t="s">
        <v>960</v>
      </c>
    </row>
    <row r="661" s="11" customFormat="1">
      <c r="B661" s="234"/>
      <c r="C661" s="235"/>
      <c r="D661" s="236" t="s">
        <v>156</v>
      </c>
      <c r="E661" s="237" t="s">
        <v>80</v>
      </c>
      <c r="F661" s="238" t="s">
        <v>961</v>
      </c>
      <c r="G661" s="235"/>
      <c r="H661" s="239">
        <v>98</v>
      </c>
      <c r="I661" s="240"/>
      <c r="J661" s="235"/>
      <c r="K661" s="235"/>
      <c r="L661" s="241"/>
      <c r="M661" s="242"/>
      <c r="N661" s="243"/>
      <c r="O661" s="243"/>
      <c r="P661" s="243"/>
      <c r="Q661" s="243"/>
      <c r="R661" s="243"/>
      <c r="S661" s="243"/>
      <c r="T661" s="244"/>
      <c r="AT661" s="245" t="s">
        <v>156</v>
      </c>
      <c r="AU661" s="245" t="s">
        <v>92</v>
      </c>
      <c r="AV661" s="11" t="s">
        <v>92</v>
      </c>
      <c r="AW661" s="11" t="s">
        <v>44</v>
      </c>
      <c r="AX661" s="11" t="s">
        <v>82</v>
      </c>
      <c r="AY661" s="245" t="s">
        <v>147</v>
      </c>
    </row>
    <row r="662" s="11" customFormat="1">
      <c r="B662" s="234"/>
      <c r="C662" s="235"/>
      <c r="D662" s="236" t="s">
        <v>156</v>
      </c>
      <c r="E662" s="237" t="s">
        <v>80</v>
      </c>
      <c r="F662" s="238" t="s">
        <v>962</v>
      </c>
      <c r="G662" s="235"/>
      <c r="H662" s="239">
        <v>239</v>
      </c>
      <c r="I662" s="240"/>
      <c r="J662" s="235"/>
      <c r="K662" s="235"/>
      <c r="L662" s="241"/>
      <c r="M662" s="242"/>
      <c r="N662" s="243"/>
      <c r="O662" s="243"/>
      <c r="P662" s="243"/>
      <c r="Q662" s="243"/>
      <c r="R662" s="243"/>
      <c r="S662" s="243"/>
      <c r="T662" s="244"/>
      <c r="AT662" s="245" t="s">
        <v>156</v>
      </c>
      <c r="AU662" s="245" t="s">
        <v>92</v>
      </c>
      <c r="AV662" s="11" t="s">
        <v>92</v>
      </c>
      <c r="AW662" s="11" t="s">
        <v>44</v>
      </c>
      <c r="AX662" s="11" t="s">
        <v>82</v>
      </c>
      <c r="AY662" s="245" t="s">
        <v>147</v>
      </c>
    </row>
    <row r="663" s="11" customFormat="1">
      <c r="B663" s="234"/>
      <c r="C663" s="235"/>
      <c r="D663" s="236" t="s">
        <v>156</v>
      </c>
      <c r="E663" s="237" t="s">
        <v>80</v>
      </c>
      <c r="F663" s="238" t="s">
        <v>963</v>
      </c>
      <c r="G663" s="235"/>
      <c r="H663" s="239">
        <v>353</v>
      </c>
      <c r="I663" s="240"/>
      <c r="J663" s="235"/>
      <c r="K663" s="235"/>
      <c r="L663" s="241"/>
      <c r="M663" s="242"/>
      <c r="N663" s="243"/>
      <c r="O663" s="243"/>
      <c r="P663" s="243"/>
      <c r="Q663" s="243"/>
      <c r="R663" s="243"/>
      <c r="S663" s="243"/>
      <c r="T663" s="244"/>
      <c r="AT663" s="245" t="s">
        <v>156</v>
      </c>
      <c r="AU663" s="245" t="s">
        <v>92</v>
      </c>
      <c r="AV663" s="11" t="s">
        <v>92</v>
      </c>
      <c r="AW663" s="11" t="s">
        <v>44</v>
      </c>
      <c r="AX663" s="11" t="s">
        <v>82</v>
      </c>
      <c r="AY663" s="245" t="s">
        <v>147</v>
      </c>
    </row>
    <row r="664" s="11" customFormat="1">
      <c r="B664" s="234"/>
      <c r="C664" s="235"/>
      <c r="D664" s="236" t="s">
        <v>156</v>
      </c>
      <c r="E664" s="237" t="s">
        <v>80</v>
      </c>
      <c r="F664" s="238" t="s">
        <v>964</v>
      </c>
      <c r="G664" s="235"/>
      <c r="H664" s="239">
        <v>148</v>
      </c>
      <c r="I664" s="240"/>
      <c r="J664" s="235"/>
      <c r="K664" s="235"/>
      <c r="L664" s="241"/>
      <c r="M664" s="242"/>
      <c r="N664" s="243"/>
      <c r="O664" s="243"/>
      <c r="P664" s="243"/>
      <c r="Q664" s="243"/>
      <c r="R664" s="243"/>
      <c r="S664" s="243"/>
      <c r="T664" s="244"/>
      <c r="AT664" s="245" t="s">
        <v>156</v>
      </c>
      <c r="AU664" s="245" t="s">
        <v>92</v>
      </c>
      <c r="AV664" s="11" t="s">
        <v>92</v>
      </c>
      <c r="AW664" s="11" t="s">
        <v>44</v>
      </c>
      <c r="AX664" s="11" t="s">
        <v>82</v>
      </c>
      <c r="AY664" s="245" t="s">
        <v>147</v>
      </c>
    </row>
    <row r="665" s="11" customFormat="1">
      <c r="B665" s="234"/>
      <c r="C665" s="235"/>
      <c r="D665" s="236" t="s">
        <v>156</v>
      </c>
      <c r="E665" s="237" t="s">
        <v>80</v>
      </c>
      <c r="F665" s="238" t="s">
        <v>965</v>
      </c>
      <c r="G665" s="235"/>
      <c r="H665" s="239">
        <v>350</v>
      </c>
      <c r="I665" s="240"/>
      <c r="J665" s="235"/>
      <c r="K665" s="235"/>
      <c r="L665" s="241"/>
      <c r="M665" s="242"/>
      <c r="N665" s="243"/>
      <c r="O665" s="243"/>
      <c r="P665" s="243"/>
      <c r="Q665" s="243"/>
      <c r="R665" s="243"/>
      <c r="S665" s="243"/>
      <c r="T665" s="244"/>
      <c r="AT665" s="245" t="s">
        <v>156</v>
      </c>
      <c r="AU665" s="245" t="s">
        <v>92</v>
      </c>
      <c r="AV665" s="11" t="s">
        <v>92</v>
      </c>
      <c r="AW665" s="11" t="s">
        <v>44</v>
      </c>
      <c r="AX665" s="11" t="s">
        <v>82</v>
      </c>
      <c r="AY665" s="245" t="s">
        <v>147</v>
      </c>
    </row>
    <row r="666" s="12" customFormat="1">
      <c r="B666" s="246"/>
      <c r="C666" s="247"/>
      <c r="D666" s="236" t="s">
        <v>156</v>
      </c>
      <c r="E666" s="248" t="s">
        <v>80</v>
      </c>
      <c r="F666" s="249" t="s">
        <v>158</v>
      </c>
      <c r="G666" s="247"/>
      <c r="H666" s="250">
        <v>1188</v>
      </c>
      <c r="I666" s="251"/>
      <c r="J666" s="247"/>
      <c r="K666" s="247"/>
      <c r="L666" s="252"/>
      <c r="M666" s="253"/>
      <c r="N666" s="254"/>
      <c r="O666" s="254"/>
      <c r="P666" s="254"/>
      <c r="Q666" s="254"/>
      <c r="R666" s="254"/>
      <c r="S666" s="254"/>
      <c r="T666" s="255"/>
      <c r="AT666" s="256" t="s">
        <v>156</v>
      </c>
      <c r="AU666" s="256" t="s">
        <v>92</v>
      </c>
      <c r="AV666" s="12" t="s">
        <v>154</v>
      </c>
      <c r="AW666" s="12" t="s">
        <v>44</v>
      </c>
      <c r="AX666" s="12" t="s">
        <v>90</v>
      </c>
      <c r="AY666" s="256" t="s">
        <v>147</v>
      </c>
    </row>
    <row r="667" s="1" customFormat="1" ht="25.5" customHeight="1">
      <c r="B667" s="47"/>
      <c r="C667" s="222" t="s">
        <v>966</v>
      </c>
      <c r="D667" s="222" t="s">
        <v>149</v>
      </c>
      <c r="E667" s="223" t="s">
        <v>967</v>
      </c>
      <c r="F667" s="224" t="s">
        <v>968</v>
      </c>
      <c r="G667" s="225" t="s">
        <v>344</v>
      </c>
      <c r="H667" s="226">
        <v>26</v>
      </c>
      <c r="I667" s="227"/>
      <c r="J667" s="228">
        <f>ROUND(I667*H667,2)</f>
        <v>0</v>
      </c>
      <c r="K667" s="224" t="s">
        <v>153</v>
      </c>
      <c r="L667" s="73"/>
      <c r="M667" s="229" t="s">
        <v>80</v>
      </c>
      <c r="N667" s="230" t="s">
        <v>52</v>
      </c>
      <c r="O667" s="48"/>
      <c r="P667" s="231">
        <f>O667*H667</f>
        <v>0</v>
      </c>
      <c r="Q667" s="231">
        <v>0.46009</v>
      </c>
      <c r="R667" s="231">
        <f>Q667*H667</f>
        <v>11.962339999999999</v>
      </c>
      <c r="S667" s="231">
        <v>0</v>
      </c>
      <c r="T667" s="232">
        <f>S667*H667</f>
        <v>0</v>
      </c>
      <c r="AR667" s="24" t="s">
        <v>154</v>
      </c>
      <c r="AT667" s="24" t="s">
        <v>149</v>
      </c>
      <c r="AU667" s="24" t="s">
        <v>92</v>
      </c>
      <c r="AY667" s="24" t="s">
        <v>147</v>
      </c>
      <c r="BE667" s="233">
        <f>IF(N667="základní",J667,0)</f>
        <v>0</v>
      </c>
      <c r="BF667" s="233">
        <f>IF(N667="snížená",J667,0)</f>
        <v>0</v>
      </c>
      <c r="BG667" s="233">
        <f>IF(N667="zákl. přenesená",J667,0)</f>
        <v>0</v>
      </c>
      <c r="BH667" s="233">
        <f>IF(N667="sníž. přenesená",J667,0)</f>
        <v>0</v>
      </c>
      <c r="BI667" s="233">
        <f>IF(N667="nulová",J667,0)</f>
        <v>0</v>
      </c>
      <c r="BJ667" s="24" t="s">
        <v>90</v>
      </c>
      <c r="BK667" s="233">
        <f>ROUND(I667*H667,2)</f>
        <v>0</v>
      </c>
      <c r="BL667" s="24" t="s">
        <v>154</v>
      </c>
      <c r="BM667" s="24" t="s">
        <v>969</v>
      </c>
    </row>
    <row r="668" s="11" customFormat="1">
      <c r="B668" s="234"/>
      <c r="C668" s="235"/>
      <c r="D668" s="236" t="s">
        <v>156</v>
      </c>
      <c r="E668" s="237" t="s">
        <v>80</v>
      </c>
      <c r="F668" s="238" t="s">
        <v>937</v>
      </c>
      <c r="G668" s="235"/>
      <c r="H668" s="239">
        <v>6</v>
      </c>
      <c r="I668" s="240"/>
      <c r="J668" s="235"/>
      <c r="K668" s="235"/>
      <c r="L668" s="241"/>
      <c r="M668" s="242"/>
      <c r="N668" s="243"/>
      <c r="O668" s="243"/>
      <c r="P668" s="243"/>
      <c r="Q668" s="243"/>
      <c r="R668" s="243"/>
      <c r="S668" s="243"/>
      <c r="T668" s="244"/>
      <c r="AT668" s="245" t="s">
        <v>156</v>
      </c>
      <c r="AU668" s="245" t="s">
        <v>92</v>
      </c>
      <c r="AV668" s="11" t="s">
        <v>92</v>
      </c>
      <c r="AW668" s="11" t="s">
        <v>44</v>
      </c>
      <c r="AX668" s="11" t="s">
        <v>82</v>
      </c>
      <c r="AY668" s="245" t="s">
        <v>147</v>
      </c>
    </row>
    <row r="669" s="11" customFormat="1">
      <c r="B669" s="234"/>
      <c r="C669" s="235"/>
      <c r="D669" s="236" t="s">
        <v>156</v>
      </c>
      <c r="E669" s="237" t="s">
        <v>80</v>
      </c>
      <c r="F669" s="238" t="s">
        <v>562</v>
      </c>
      <c r="G669" s="235"/>
      <c r="H669" s="239">
        <v>2</v>
      </c>
      <c r="I669" s="240"/>
      <c r="J669" s="235"/>
      <c r="K669" s="235"/>
      <c r="L669" s="241"/>
      <c r="M669" s="242"/>
      <c r="N669" s="243"/>
      <c r="O669" s="243"/>
      <c r="P669" s="243"/>
      <c r="Q669" s="243"/>
      <c r="R669" s="243"/>
      <c r="S669" s="243"/>
      <c r="T669" s="244"/>
      <c r="AT669" s="245" t="s">
        <v>156</v>
      </c>
      <c r="AU669" s="245" t="s">
        <v>92</v>
      </c>
      <c r="AV669" s="11" t="s">
        <v>92</v>
      </c>
      <c r="AW669" s="11" t="s">
        <v>44</v>
      </c>
      <c r="AX669" s="11" t="s">
        <v>82</v>
      </c>
      <c r="AY669" s="245" t="s">
        <v>147</v>
      </c>
    </row>
    <row r="670" s="11" customFormat="1">
      <c r="B670" s="234"/>
      <c r="C670" s="235"/>
      <c r="D670" s="236" t="s">
        <v>156</v>
      </c>
      <c r="E670" s="237" t="s">
        <v>80</v>
      </c>
      <c r="F670" s="238" t="s">
        <v>919</v>
      </c>
      <c r="G670" s="235"/>
      <c r="H670" s="239">
        <v>4</v>
      </c>
      <c r="I670" s="240"/>
      <c r="J670" s="235"/>
      <c r="K670" s="235"/>
      <c r="L670" s="241"/>
      <c r="M670" s="242"/>
      <c r="N670" s="243"/>
      <c r="O670" s="243"/>
      <c r="P670" s="243"/>
      <c r="Q670" s="243"/>
      <c r="R670" s="243"/>
      <c r="S670" s="243"/>
      <c r="T670" s="244"/>
      <c r="AT670" s="245" t="s">
        <v>156</v>
      </c>
      <c r="AU670" s="245" t="s">
        <v>92</v>
      </c>
      <c r="AV670" s="11" t="s">
        <v>92</v>
      </c>
      <c r="AW670" s="11" t="s">
        <v>44</v>
      </c>
      <c r="AX670" s="11" t="s">
        <v>82</v>
      </c>
      <c r="AY670" s="245" t="s">
        <v>147</v>
      </c>
    </row>
    <row r="671" s="11" customFormat="1">
      <c r="B671" s="234"/>
      <c r="C671" s="235"/>
      <c r="D671" s="236" t="s">
        <v>156</v>
      </c>
      <c r="E671" s="237" t="s">
        <v>80</v>
      </c>
      <c r="F671" s="238" t="s">
        <v>970</v>
      </c>
      <c r="G671" s="235"/>
      <c r="H671" s="239">
        <v>5</v>
      </c>
      <c r="I671" s="240"/>
      <c r="J671" s="235"/>
      <c r="K671" s="235"/>
      <c r="L671" s="241"/>
      <c r="M671" s="242"/>
      <c r="N671" s="243"/>
      <c r="O671" s="243"/>
      <c r="P671" s="243"/>
      <c r="Q671" s="243"/>
      <c r="R671" s="243"/>
      <c r="S671" s="243"/>
      <c r="T671" s="244"/>
      <c r="AT671" s="245" t="s">
        <v>156</v>
      </c>
      <c r="AU671" s="245" t="s">
        <v>92</v>
      </c>
      <c r="AV671" s="11" t="s">
        <v>92</v>
      </c>
      <c r="AW671" s="11" t="s">
        <v>44</v>
      </c>
      <c r="AX671" s="11" t="s">
        <v>82</v>
      </c>
      <c r="AY671" s="245" t="s">
        <v>147</v>
      </c>
    </row>
    <row r="672" s="11" customFormat="1">
      <c r="B672" s="234"/>
      <c r="C672" s="235"/>
      <c r="D672" s="236" t="s">
        <v>156</v>
      </c>
      <c r="E672" s="237" t="s">
        <v>80</v>
      </c>
      <c r="F672" s="238" t="s">
        <v>618</v>
      </c>
      <c r="G672" s="235"/>
      <c r="H672" s="239">
        <v>3</v>
      </c>
      <c r="I672" s="240"/>
      <c r="J672" s="235"/>
      <c r="K672" s="235"/>
      <c r="L672" s="241"/>
      <c r="M672" s="242"/>
      <c r="N672" s="243"/>
      <c r="O672" s="243"/>
      <c r="P672" s="243"/>
      <c r="Q672" s="243"/>
      <c r="R672" s="243"/>
      <c r="S672" s="243"/>
      <c r="T672" s="244"/>
      <c r="AT672" s="245" t="s">
        <v>156</v>
      </c>
      <c r="AU672" s="245" t="s">
        <v>92</v>
      </c>
      <c r="AV672" s="11" t="s">
        <v>92</v>
      </c>
      <c r="AW672" s="11" t="s">
        <v>44</v>
      </c>
      <c r="AX672" s="11" t="s">
        <v>82</v>
      </c>
      <c r="AY672" s="245" t="s">
        <v>147</v>
      </c>
    </row>
    <row r="673" s="11" customFormat="1">
      <c r="B673" s="234"/>
      <c r="C673" s="235"/>
      <c r="D673" s="236" t="s">
        <v>156</v>
      </c>
      <c r="E673" s="237" t="s">
        <v>80</v>
      </c>
      <c r="F673" s="238" t="s">
        <v>928</v>
      </c>
      <c r="G673" s="235"/>
      <c r="H673" s="239">
        <v>6</v>
      </c>
      <c r="I673" s="240"/>
      <c r="J673" s="235"/>
      <c r="K673" s="235"/>
      <c r="L673" s="241"/>
      <c r="M673" s="242"/>
      <c r="N673" s="243"/>
      <c r="O673" s="243"/>
      <c r="P673" s="243"/>
      <c r="Q673" s="243"/>
      <c r="R673" s="243"/>
      <c r="S673" s="243"/>
      <c r="T673" s="244"/>
      <c r="AT673" s="245" t="s">
        <v>156</v>
      </c>
      <c r="AU673" s="245" t="s">
        <v>92</v>
      </c>
      <c r="AV673" s="11" t="s">
        <v>92</v>
      </c>
      <c r="AW673" s="11" t="s">
        <v>44</v>
      </c>
      <c r="AX673" s="11" t="s">
        <v>82</v>
      </c>
      <c r="AY673" s="245" t="s">
        <v>147</v>
      </c>
    </row>
    <row r="674" s="12" customFormat="1">
      <c r="B674" s="246"/>
      <c r="C674" s="247"/>
      <c r="D674" s="236" t="s">
        <v>156</v>
      </c>
      <c r="E674" s="248" t="s">
        <v>80</v>
      </c>
      <c r="F674" s="249" t="s">
        <v>158</v>
      </c>
      <c r="G674" s="247"/>
      <c r="H674" s="250">
        <v>26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AT674" s="256" t="s">
        <v>156</v>
      </c>
      <c r="AU674" s="256" t="s">
        <v>92</v>
      </c>
      <c r="AV674" s="12" t="s">
        <v>154</v>
      </c>
      <c r="AW674" s="12" t="s">
        <v>44</v>
      </c>
      <c r="AX674" s="12" t="s">
        <v>90</v>
      </c>
      <c r="AY674" s="256" t="s">
        <v>147</v>
      </c>
    </row>
    <row r="675" s="1" customFormat="1" ht="16.5" customHeight="1">
      <c r="B675" s="47"/>
      <c r="C675" s="222" t="s">
        <v>971</v>
      </c>
      <c r="D675" s="222" t="s">
        <v>149</v>
      </c>
      <c r="E675" s="223" t="s">
        <v>972</v>
      </c>
      <c r="F675" s="224" t="s">
        <v>973</v>
      </c>
      <c r="G675" s="225" t="s">
        <v>152</v>
      </c>
      <c r="H675" s="226">
        <v>535</v>
      </c>
      <c r="I675" s="227"/>
      <c r="J675" s="228">
        <f>ROUND(I675*H675,2)</f>
        <v>0</v>
      </c>
      <c r="K675" s="224" t="s">
        <v>153</v>
      </c>
      <c r="L675" s="73"/>
      <c r="M675" s="229" t="s">
        <v>80</v>
      </c>
      <c r="N675" s="230" t="s">
        <v>52</v>
      </c>
      <c r="O675" s="48"/>
      <c r="P675" s="231">
        <f>O675*H675</f>
        <v>0</v>
      </c>
      <c r="Q675" s="231">
        <v>0</v>
      </c>
      <c r="R675" s="231">
        <f>Q675*H675</f>
        <v>0</v>
      </c>
      <c r="S675" s="231">
        <v>0</v>
      </c>
      <c r="T675" s="232">
        <f>S675*H675</f>
        <v>0</v>
      </c>
      <c r="AR675" s="24" t="s">
        <v>154</v>
      </c>
      <c r="AT675" s="24" t="s">
        <v>149</v>
      </c>
      <c r="AU675" s="24" t="s">
        <v>92</v>
      </c>
      <c r="AY675" s="24" t="s">
        <v>147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24" t="s">
        <v>90</v>
      </c>
      <c r="BK675" s="233">
        <f>ROUND(I675*H675,2)</f>
        <v>0</v>
      </c>
      <c r="BL675" s="24" t="s">
        <v>154</v>
      </c>
      <c r="BM675" s="24" t="s">
        <v>974</v>
      </c>
    </row>
    <row r="676" s="11" customFormat="1">
      <c r="B676" s="234"/>
      <c r="C676" s="235"/>
      <c r="D676" s="236" t="s">
        <v>156</v>
      </c>
      <c r="E676" s="237" t="s">
        <v>80</v>
      </c>
      <c r="F676" s="238" t="s">
        <v>975</v>
      </c>
      <c r="G676" s="235"/>
      <c r="H676" s="239">
        <v>527</v>
      </c>
      <c r="I676" s="240"/>
      <c r="J676" s="235"/>
      <c r="K676" s="235"/>
      <c r="L676" s="241"/>
      <c r="M676" s="242"/>
      <c r="N676" s="243"/>
      <c r="O676" s="243"/>
      <c r="P676" s="243"/>
      <c r="Q676" s="243"/>
      <c r="R676" s="243"/>
      <c r="S676" s="243"/>
      <c r="T676" s="244"/>
      <c r="AT676" s="245" t="s">
        <v>156</v>
      </c>
      <c r="AU676" s="245" t="s">
        <v>92</v>
      </c>
      <c r="AV676" s="11" t="s">
        <v>92</v>
      </c>
      <c r="AW676" s="11" t="s">
        <v>44</v>
      </c>
      <c r="AX676" s="11" t="s">
        <v>82</v>
      </c>
      <c r="AY676" s="245" t="s">
        <v>147</v>
      </c>
    </row>
    <row r="677" s="11" customFormat="1">
      <c r="B677" s="234"/>
      <c r="C677" s="235"/>
      <c r="D677" s="236" t="s">
        <v>156</v>
      </c>
      <c r="E677" s="237" t="s">
        <v>80</v>
      </c>
      <c r="F677" s="238" t="s">
        <v>976</v>
      </c>
      <c r="G677" s="235"/>
      <c r="H677" s="239">
        <v>5</v>
      </c>
      <c r="I677" s="240"/>
      <c r="J677" s="235"/>
      <c r="K677" s="235"/>
      <c r="L677" s="241"/>
      <c r="M677" s="242"/>
      <c r="N677" s="243"/>
      <c r="O677" s="243"/>
      <c r="P677" s="243"/>
      <c r="Q677" s="243"/>
      <c r="R677" s="243"/>
      <c r="S677" s="243"/>
      <c r="T677" s="244"/>
      <c r="AT677" s="245" t="s">
        <v>156</v>
      </c>
      <c r="AU677" s="245" t="s">
        <v>92</v>
      </c>
      <c r="AV677" s="11" t="s">
        <v>92</v>
      </c>
      <c r="AW677" s="11" t="s">
        <v>44</v>
      </c>
      <c r="AX677" s="11" t="s">
        <v>82</v>
      </c>
      <c r="AY677" s="245" t="s">
        <v>147</v>
      </c>
    </row>
    <row r="678" s="11" customFormat="1">
      <c r="B678" s="234"/>
      <c r="C678" s="235"/>
      <c r="D678" s="236" t="s">
        <v>156</v>
      </c>
      <c r="E678" s="237" t="s">
        <v>80</v>
      </c>
      <c r="F678" s="238" t="s">
        <v>604</v>
      </c>
      <c r="G678" s="235"/>
      <c r="H678" s="239">
        <v>3</v>
      </c>
      <c r="I678" s="240"/>
      <c r="J678" s="235"/>
      <c r="K678" s="235"/>
      <c r="L678" s="241"/>
      <c r="M678" s="242"/>
      <c r="N678" s="243"/>
      <c r="O678" s="243"/>
      <c r="P678" s="243"/>
      <c r="Q678" s="243"/>
      <c r="R678" s="243"/>
      <c r="S678" s="243"/>
      <c r="T678" s="244"/>
      <c r="AT678" s="245" t="s">
        <v>156</v>
      </c>
      <c r="AU678" s="245" t="s">
        <v>92</v>
      </c>
      <c r="AV678" s="11" t="s">
        <v>92</v>
      </c>
      <c r="AW678" s="11" t="s">
        <v>44</v>
      </c>
      <c r="AX678" s="11" t="s">
        <v>82</v>
      </c>
      <c r="AY678" s="245" t="s">
        <v>147</v>
      </c>
    </row>
    <row r="679" s="12" customFormat="1">
      <c r="B679" s="246"/>
      <c r="C679" s="247"/>
      <c r="D679" s="236" t="s">
        <v>156</v>
      </c>
      <c r="E679" s="248" t="s">
        <v>80</v>
      </c>
      <c r="F679" s="249" t="s">
        <v>158</v>
      </c>
      <c r="G679" s="247"/>
      <c r="H679" s="250">
        <v>535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AT679" s="256" t="s">
        <v>156</v>
      </c>
      <c r="AU679" s="256" t="s">
        <v>92</v>
      </c>
      <c r="AV679" s="12" t="s">
        <v>154</v>
      </c>
      <c r="AW679" s="12" t="s">
        <v>44</v>
      </c>
      <c r="AX679" s="12" t="s">
        <v>90</v>
      </c>
      <c r="AY679" s="256" t="s">
        <v>147</v>
      </c>
    </row>
    <row r="680" s="1" customFormat="1" ht="38.25" customHeight="1">
      <c r="B680" s="47"/>
      <c r="C680" s="222" t="s">
        <v>977</v>
      </c>
      <c r="D680" s="222" t="s">
        <v>149</v>
      </c>
      <c r="E680" s="223" t="s">
        <v>978</v>
      </c>
      <c r="F680" s="224" t="s">
        <v>979</v>
      </c>
      <c r="G680" s="225" t="s">
        <v>152</v>
      </c>
      <c r="H680" s="226">
        <v>222.19999999999999</v>
      </c>
      <c r="I680" s="227"/>
      <c r="J680" s="228">
        <f>ROUND(I680*H680,2)</f>
        <v>0</v>
      </c>
      <c r="K680" s="224" t="s">
        <v>153</v>
      </c>
      <c r="L680" s="73"/>
      <c r="M680" s="229" t="s">
        <v>80</v>
      </c>
      <c r="N680" s="230" t="s">
        <v>52</v>
      </c>
      <c r="O680" s="48"/>
      <c r="P680" s="231">
        <f>O680*H680</f>
        <v>0</v>
      </c>
      <c r="Q680" s="231">
        <v>0.07442</v>
      </c>
      <c r="R680" s="231">
        <f>Q680*H680</f>
        <v>16.536124000000001</v>
      </c>
      <c r="S680" s="231">
        <v>0</v>
      </c>
      <c r="T680" s="232">
        <f>S680*H680</f>
        <v>0</v>
      </c>
      <c r="AR680" s="24" t="s">
        <v>154</v>
      </c>
      <c r="AT680" s="24" t="s">
        <v>149</v>
      </c>
      <c r="AU680" s="24" t="s">
        <v>92</v>
      </c>
      <c r="AY680" s="24" t="s">
        <v>147</v>
      </c>
      <c r="BE680" s="233">
        <f>IF(N680="základní",J680,0)</f>
        <v>0</v>
      </c>
      <c r="BF680" s="233">
        <f>IF(N680="snížená",J680,0)</f>
        <v>0</v>
      </c>
      <c r="BG680" s="233">
        <f>IF(N680="zákl. přenesená",J680,0)</f>
        <v>0</v>
      </c>
      <c r="BH680" s="233">
        <f>IF(N680="sníž. přenesená",J680,0)</f>
        <v>0</v>
      </c>
      <c r="BI680" s="233">
        <f>IF(N680="nulová",J680,0)</f>
        <v>0</v>
      </c>
      <c r="BJ680" s="24" t="s">
        <v>90</v>
      </c>
      <c r="BK680" s="233">
        <f>ROUND(I680*H680,2)</f>
        <v>0</v>
      </c>
      <c r="BL680" s="24" t="s">
        <v>154</v>
      </c>
      <c r="BM680" s="24" t="s">
        <v>980</v>
      </c>
    </row>
    <row r="681" s="1" customFormat="1">
      <c r="B681" s="47"/>
      <c r="C681" s="75"/>
      <c r="D681" s="236" t="s">
        <v>168</v>
      </c>
      <c r="E681" s="75"/>
      <c r="F681" s="257" t="s">
        <v>981</v>
      </c>
      <c r="G681" s="75"/>
      <c r="H681" s="75"/>
      <c r="I681" s="192"/>
      <c r="J681" s="75"/>
      <c r="K681" s="75"/>
      <c r="L681" s="73"/>
      <c r="M681" s="258"/>
      <c r="N681" s="48"/>
      <c r="O681" s="48"/>
      <c r="P681" s="48"/>
      <c r="Q681" s="48"/>
      <c r="R681" s="48"/>
      <c r="S681" s="48"/>
      <c r="T681" s="96"/>
      <c r="AT681" s="24" t="s">
        <v>168</v>
      </c>
      <c r="AU681" s="24" t="s">
        <v>92</v>
      </c>
    </row>
    <row r="682" s="13" customFormat="1">
      <c r="B682" s="259"/>
      <c r="C682" s="260"/>
      <c r="D682" s="236" t="s">
        <v>156</v>
      </c>
      <c r="E682" s="261" t="s">
        <v>80</v>
      </c>
      <c r="F682" s="262" t="s">
        <v>982</v>
      </c>
      <c r="G682" s="260"/>
      <c r="H682" s="261" t="s">
        <v>80</v>
      </c>
      <c r="I682" s="263"/>
      <c r="J682" s="260"/>
      <c r="K682" s="260"/>
      <c r="L682" s="264"/>
      <c r="M682" s="265"/>
      <c r="N682" s="266"/>
      <c r="O682" s="266"/>
      <c r="P682" s="266"/>
      <c r="Q682" s="266"/>
      <c r="R682" s="266"/>
      <c r="S682" s="266"/>
      <c r="T682" s="267"/>
      <c r="AT682" s="268" t="s">
        <v>156</v>
      </c>
      <c r="AU682" s="268" t="s">
        <v>92</v>
      </c>
      <c r="AV682" s="13" t="s">
        <v>90</v>
      </c>
      <c r="AW682" s="13" t="s">
        <v>44</v>
      </c>
      <c r="AX682" s="13" t="s">
        <v>82</v>
      </c>
      <c r="AY682" s="268" t="s">
        <v>147</v>
      </c>
    </row>
    <row r="683" s="11" customFormat="1">
      <c r="B683" s="234"/>
      <c r="C683" s="235"/>
      <c r="D683" s="236" t="s">
        <v>156</v>
      </c>
      <c r="E683" s="237" t="s">
        <v>80</v>
      </c>
      <c r="F683" s="238" t="s">
        <v>983</v>
      </c>
      <c r="G683" s="235"/>
      <c r="H683" s="239">
        <v>222.19999999999999</v>
      </c>
      <c r="I683" s="240"/>
      <c r="J683" s="235"/>
      <c r="K683" s="235"/>
      <c r="L683" s="241"/>
      <c r="M683" s="242"/>
      <c r="N683" s="243"/>
      <c r="O683" s="243"/>
      <c r="P683" s="243"/>
      <c r="Q683" s="243"/>
      <c r="R683" s="243"/>
      <c r="S683" s="243"/>
      <c r="T683" s="244"/>
      <c r="AT683" s="245" t="s">
        <v>156</v>
      </c>
      <c r="AU683" s="245" t="s">
        <v>92</v>
      </c>
      <c r="AV683" s="11" t="s">
        <v>92</v>
      </c>
      <c r="AW683" s="11" t="s">
        <v>44</v>
      </c>
      <c r="AX683" s="11" t="s">
        <v>90</v>
      </c>
      <c r="AY683" s="245" t="s">
        <v>147</v>
      </c>
    </row>
    <row r="684" s="1" customFormat="1" ht="16.5" customHeight="1">
      <c r="B684" s="47"/>
      <c r="C684" s="222" t="s">
        <v>984</v>
      </c>
      <c r="D684" s="222" t="s">
        <v>149</v>
      </c>
      <c r="E684" s="223" t="s">
        <v>985</v>
      </c>
      <c r="F684" s="224" t="s">
        <v>986</v>
      </c>
      <c r="G684" s="225" t="s">
        <v>344</v>
      </c>
      <c r="H684" s="226">
        <v>79</v>
      </c>
      <c r="I684" s="227"/>
      <c r="J684" s="228">
        <f>ROUND(I684*H684,2)</f>
        <v>0</v>
      </c>
      <c r="K684" s="224" t="s">
        <v>153</v>
      </c>
      <c r="L684" s="73"/>
      <c r="M684" s="229" t="s">
        <v>80</v>
      </c>
      <c r="N684" s="230" t="s">
        <v>52</v>
      </c>
      <c r="O684" s="48"/>
      <c r="P684" s="231">
        <f>O684*H684</f>
        <v>0</v>
      </c>
      <c r="Q684" s="231">
        <v>0.12303</v>
      </c>
      <c r="R684" s="231">
        <f>Q684*H684</f>
        <v>9.7193699999999996</v>
      </c>
      <c r="S684" s="231">
        <v>0</v>
      </c>
      <c r="T684" s="232">
        <f>S684*H684</f>
        <v>0</v>
      </c>
      <c r="AR684" s="24" t="s">
        <v>154</v>
      </c>
      <c r="AT684" s="24" t="s">
        <v>149</v>
      </c>
      <c r="AU684" s="24" t="s">
        <v>92</v>
      </c>
      <c r="AY684" s="24" t="s">
        <v>147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24" t="s">
        <v>90</v>
      </c>
      <c r="BK684" s="233">
        <f>ROUND(I684*H684,2)</f>
        <v>0</v>
      </c>
      <c r="BL684" s="24" t="s">
        <v>154</v>
      </c>
      <c r="BM684" s="24" t="s">
        <v>987</v>
      </c>
    </row>
    <row r="685" s="11" customFormat="1">
      <c r="B685" s="234"/>
      <c r="C685" s="235"/>
      <c r="D685" s="236" t="s">
        <v>156</v>
      </c>
      <c r="E685" s="237" t="s">
        <v>80</v>
      </c>
      <c r="F685" s="238" t="s">
        <v>988</v>
      </c>
      <c r="G685" s="235"/>
      <c r="H685" s="239">
        <v>79</v>
      </c>
      <c r="I685" s="240"/>
      <c r="J685" s="235"/>
      <c r="K685" s="235"/>
      <c r="L685" s="241"/>
      <c r="M685" s="242"/>
      <c r="N685" s="243"/>
      <c r="O685" s="243"/>
      <c r="P685" s="243"/>
      <c r="Q685" s="243"/>
      <c r="R685" s="243"/>
      <c r="S685" s="243"/>
      <c r="T685" s="244"/>
      <c r="AT685" s="245" t="s">
        <v>156</v>
      </c>
      <c r="AU685" s="245" t="s">
        <v>92</v>
      </c>
      <c r="AV685" s="11" t="s">
        <v>92</v>
      </c>
      <c r="AW685" s="11" t="s">
        <v>44</v>
      </c>
      <c r="AX685" s="11" t="s">
        <v>90</v>
      </c>
      <c r="AY685" s="245" t="s">
        <v>147</v>
      </c>
    </row>
    <row r="686" s="1" customFormat="1" ht="25.5" customHeight="1">
      <c r="B686" s="47"/>
      <c r="C686" s="280" t="s">
        <v>989</v>
      </c>
      <c r="D686" s="280" t="s">
        <v>241</v>
      </c>
      <c r="E686" s="281" t="s">
        <v>990</v>
      </c>
      <c r="F686" s="282" t="s">
        <v>991</v>
      </c>
      <c r="G686" s="283" t="s">
        <v>344</v>
      </c>
      <c r="H686" s="284">
        <v>79</v>
      </c>
      <c r="I686" s="285"/>
      <c r="J686" s="286">
        <f>ROUND(I686*H686,2)</f>
        <v>0</v>
      </c>
      <c r="K686" s="282" t="s">
        <v>153</v>
      </c>
      <c r="L686" s="287"/>
      <c r="M686" s="288" t="s">
        <v>80</v>
      </c>
      <c r="N686" s="289" t="s">
        <v>52</v>
      </c>
      <c r="O686" s="48"/>
      <c r="P686" s="231">
        <f>O686*H686</f>
        <v>0</v>
      </c>
      <c r="Q686" s="231">
        <v>0.013299999999999999</v>
      </c>
      <c r="R686" s="231">
        <f>Q686*H686</f>
        <v>1.0507</v>
      </c>
      <c r="S686" s="231">
        <v>0</v>
      </c>
      <c r="T686" s="232">
        <f>S686*H686</f>
        <v>0</v>
      </c>
      <c r="AR686" s="24" t="s">
        <v>191</v>
      </c>
      <c r="AT686" s="24" t="s">
        <v>241</v>
      </c>
      <c r="AU686" s="24" t="s">
        <v>92</v>
      </c>
      <c r="AY686" s="24" t="s">
        <v>147</v>
      </c>
      <c r="BE686" s="233">
        <f>IF(N686="základní",J686,0)</f>
        <v>0</v>
      </c>
      <c r="BF686" s="233">
        <f>IF(N686="snížená",J686,0)</f>
        <v>0</v>
      </c>
      <c r="BG686" s="233">
        <f>IF(N686="zákl. přenesená",J686,0)</f>
        <v>0</v>
      </c>
      <c r="BH686" s="233">
        <f>IF(N686="sníž. přenesená",J686,0)</f>
        <v>0</v>
      </c>
      <c r="BI686" s="233">
        <f>IF(N686="nulová",J686,0)</f>
        <v>0</v>
      </c>
      <c r="BJ686" s="24" t="s">
        <v>90</v>
      </c>
      <c r="BK686" s="233">
        <f>ROUND(I686*H686,2)</f>
        <v>0</v>
      </c>
      <c r="BL686" s="24" t="s">
        <v>154</v>
      </c>
      <c r="BM686" s="24" t="s">
        <v>992</v>
      </c>
    </row>
    <row r="687" s="11" customFormat="1">
      <c r="B687" s="234"/>
      <c r="C687" s="235"/>
      <c r="D687" s="236" t="s">
        <v>156</v>
      </c>
      <c r="E687" s="237" t="s">
        <v>80</v>
      </c>
      <c r="F687" s="238" t="s">
        <v>993</v>
      </c>
      <c r="G687" s="235"/>
      <c r="H687" s="239">
        <v>31</v>
      </c>
      <c r="I687" s="240"/>
      <c r="J687" s="235"/>
      <c r="K687" s="235"/>
      <c r="L687" s="241"/>
      <c r="M687" s="242"/>
      <c r="N687" s="243"/>
      <c r="O687" s="243"/>
      <c r="P687" s="243"/>
      <c r="Q687" s="243"/>
      <c r="R687" s="243"/>
      <c r="S687" s="243"/>
      <c r="T687" s="244"/>
      <c r="AT687" s="245" t="s">
        <v>156</v>
      </c>
      <c r="AU687" s="245" t="s">
        <v>92</v>
      </c>
      <c r="AV687" s="11" t="s">
        <v>92</v>
      </c>
      <c r="AW687" s="11" t="s">
        <v>44</v>
      </c>
      <c r="AX687" s="11" t="s">
        <v>82</v>
      </c>
      <c r="AY687" s="245" t="s">
        <v>147</v>
      </c>
    </row>
    <row r="688" s="11" customFormat="1">
      <c r="B688" s="234"/>
      <c r="C688" s="235"/>
      <c r="D688" s="236" t="s">
        <v>156</v>
      </c>
      <c r="E688" s="237" t="s">
        <v>80</v>
      </c>
      <c r="F688" s="238" t="s">
        <v>884</v>
      </c>
      <c r="G688" s="235"/>
      <c r="H688" s="239">
        <v>6</v>
      </c>
      <c r="I688" s="240"/>
      <c r="J688" s="235"/>
      <c r="K688" s="235"/>
      <c r="L688" s="241"/>
      <c r="M688" s="242"/>
      <c r="N688" s="243"/>
      <c r="O688" s="243"/>
      <c r="P688" s="243"/>
      <c r="Q688" s="243"/>
      <c r="R688" s="243"/>
      <c r="S688" s="243"/>
      <c r="T688" s="244"/>
      <c r="AT688" s="245" t="s">
        <v>156</v>
      </c>
      <c r="AU688" s="245" t="s">
        <v>92</v>
      </c>
      <c r="AV688" s="11" t="s">
        <v>92</v>
      </c>
      <c r="AW688" s="11" t="s">
        <v>44</v>
      </c>
      <c r="AX688" s="11" t="s">
        <v>82</v>
      </c>
      <c r="AY688" s="245" t="s">
        <v>147</v>
      </c>
    </row>
    <row r="689" s="11" customFormat="1">
      <c r="B689" s="234"/>
      <c r="C689" s="235"/>
      <c r="D689" s="236" t="s">
        <v>156</v>
      </c>
      <c r="E689" s="237" t="s">
        <v>80</v>
      </c>
      <c r="F689" s="238" t="s">
        <v>994</v>
      </c>
      <c r="G689" s="235"/>
      <c r="H689" s="239">
        <v>12</v>
      </c>
      <c r="I689" s="240"/>
      <c r="J689" s="235"/>
      <c r="K689" s="235"/>
      <c r="L689" s="241"/>
      <c r="M689" s="242"/>
      <c r="N689" s="243"/>
      <c r="O689" s="243"/>
      <c r="P689" s="243"/>
      <c r="Q689" s="243"/>
      <c r="R689" s="243"/>
      <c r="S689" s="243"/>
      <c r="T689" s="244"/>
      <c r="AT689" s="245" t="s">
        <v>156</v>
      </c>
      <c r="AU689" s="245" t="s">
        <v>92</v>
      </c>
      <c r="AV689" s="11" t="s">
        <v>92</v>
      </c>
      <c r="AW689" s="11" t="s">
        <v>44</v>
      </c>
      <c r="AX689" s="11" t="s">
        <v>82</v>
      </c>
      <c r="AY689" s="245" t="s">
        <v>147</v>
      </c>
    </row>
    <row r="690" s="11" customFormat="1">
      <c r="B690" s="234"/>
      <c r="C690" s="235"/>
      <c r="D690" s="236" t="s">
        <v>156</v>
      </c>
      <c r="E690" s="237" t="s">
        <v>80</v>
      </c>
      <c r="F690" s="238" t="s">
        <v>995</v>
      </c>
      <c r="G690" s="235"/>
      <c r="H690" s="239">
        <v>12</v>
      </c>
      <c r="I690" s="240"/>
      <c r="J690" s="235"/>
      <c r="K690" s="235"/>
      <c r="L690" s="241"/>
      <c r="M690" s="242"/>
      <c r="N690" s="243"/>
      <c r="O690" s="243"/>
      <c r="P690" s="243"/>
      <c r="Q690" s="243"/>
      <c r="R690" s="243"/>
      <c r="S690" s="243"/>
      <c r="T690" s="244"/>
      <c r="AT690" s="245" t="s">
        <v>156</v>
      </c>
      <c r="AU690" s="245" t="s">
        <v>92</v>
      </c>
      <c r="AV690" s="11" t="s">
        <v>92</v>
      </c>
      <c r="AW690" s="11" t="s">
        <v>44</v>
      </c>
      <c r="AX690" s="11" t="s">
        <v>82</v>
      </c>
      <c r="AY690" s="245" t="s">
        <v>147</v>
      </c>
    </row>
    <row r="691" s="11" customFormat="1">
      <c r="B691" s="234"/>
      <c r="C691" s="235"/>
      <c r="D691" s="236" t="s">
        <v>156</v>
      </c>
      <c r="E691" s="237" t="s">
        <v>80</v>
      </c>
      <c r="F691" s="238" t="s">
        <v>996</v>
      </c>
      <c r="G691" s="235"/>
      <c r="H691" s="239">
        <v>7</v>
      </c>
      <c r="I691" s="240"/>
      <c r="J691" s="235"/>
      <c r="K691" s="235"/>
      <c r="L691" s="241"/>
      <c r="M691" s="242"/>
      <c r="N691" s="243"/>
      <c r="O691" s="243"/>
      <c r="P691" s="243"/>
      <c r="Q691" s="243"/>
      <c r="R691" s="243"/>
      <c r="S691" s="243"/>
      <c r="T691" s="244"/>
      <c r="AT691" s="245" t="s">
        <v>156</v>
      </c>
      <c r="AU691" s="245" t="s">
        <v>92</v>
      </c>
      <c r="AV691" s="11" t="s">
        <v>92</v>
      </c>
      <c r="AW691" s="11" t="s">
        <v>44</v>
      </c>
      <c r="AX691" s="11" t="s">
        <v>82</v>
      </c>
      <c r="AY691" s="245" t="s">
        <v>147</v>
      </c>
    </row>
    <row r="692" s="11" customFormat="1">
      <c r="B692" s="234"/>
      <c r="C692" s="235"/>
      <c r="D692" s="236" t="s">
        <v>156</v>
      </c>
      <c r="E692" s="237" t="s">
        <v>80</v>
      </c>
      <c r="F692" s="238" t="s">
        <v>952</v>
      </c>
      <c r="G692" s="235"/>
      <c r="H692" s="239">
        <v>11</v>
      </c>
      <c r="I692" s="240"/>
      <c r="J692" s="235"/>
      <c r="K692" s="235"/>
      <c r="L692" s="241"/>
      <c r="M692" s="242"/>
      <c r="N692" s="243"/>
      <c r="O692" s="243"/>
      <c r="P692" s="243"/>
      <c r="Q692" s="243"/>
      <c r="R692" s="243"/>
      <c r="S692" s="243"/>
      <c r="T692" s="244"/>
      <c r="AT692" s="245" t="s">
        <v>156</v>
      </c>
      <c r="AU692" s="245" t="s">
        <v>92</v>
      </c>
      <c r="AV692" s="11" t="s">
        <v>92</v>
      </c>
      <c r="AW692" s="11" t="s">
        <v>44</v>
      </c>
      <c r="AX692" s="11" t="s">
        <v>82</v>
      </c>
      <c r="AY692" s="245" t="s">
        <v>147</v>
      </c>
    </row>
    <row r="693" s="12" customFormat="1">
      <c r="B693" s="246"/>
      <c r="C693" s="247"/>
      <c r="D693" s="236" t="s">
        <v>156</v>
      </c>
      <c r="E693" s="248" t="s">
        <v>80</v>
      </c>
      <c r="F693" s="249" t="s">
        <v>158</v>
      </c>
      <c r="G693" s="247"/>
      <c r="H693" s="250">
        <v>79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AT693" s="256" t="s">
        <v>156</v>
      </c>
      <c r="AU693" s="256" t="s">
        <v>92</v>
      </c>
      <c r="AV693" s="12" t="s">
        <v>154</v>
      </c>
      <c r="AW693" s="12" t="s">
        <v>44</v>
      </c>
      <c r="AX693" s="12" t="s">
        <v>90</v>
      </c>
      <c r="AY693" s="256" t="s">
        <v>147</v>
      </c>
    </row>
    <row r="694" s="1" customFormat="1" ht="16.5" customHeight="1">
      <c r="B694" s="47"/>
      <c r="C694" s="222" t="s">
        <v>997</v>
      </c>
      <c r="D694" s="222" t="s">
        <v>149</v>
      </c>
      <c r="E694" s="223" t="s">
        <v>998</v>
      </c>
      <c r="F694" s="224" t="s">
        <v>999</v>
      </c>
      <c r="G694" s="225" t="s">
        <v>344</v>
      </c>
      <c r="H694" s="226">
        <v>20</v>
      </c>
      <c r="I694" s="227"/>
      <c r="J694" s="228">
        <f>ROUND(I694*H694,2)</f>
        <v>0</v>
      </c>
      <c r="K694" s="224" t="s">
        <v>153</v>
      </c>
      <c r="L694" s="73"/>
      <c r="M694" s="229" t="s">
        <v>80</v>
      </c>
      <c r="N694" s="230" t="s">
        <v>52</v>
      </c>
      <c r="O694" s="48"/>
      <c r="P694" s="231">
        <f>O694*H694</f>
        <v>0</v>
      </c>
      <c r="Q694" s="231">
        <v>0.32906000000000002</v>
      </c>
      <c r="R694" s="231">
        <f>Q694*H694</f>
        <v>6.5812000000000008</v>
      </c>
      <c r="S694" s="231">
        <v>0</v>
      </c>
      <c r="T694" s="232">
        <f>S694*H694</f>
        <v>0</v>
      </c>
      <c r="AR694" s="24" t="s">
        <v>154</v>
      </c>
      <c r="AT694" s="24" t="s">
        <v>149</v>
      </c>
      <c r="AU694" s="24" t="s">
        <v>92</v>
      </c>
      <c r="AY694" s="24" t="s">
        <v>147</v>
      </c>
      <c r="BE694" s="233">
        <f>IF(N694="základní",J694,0)</f>
        <v>0</v>
      </c>
      <c r="BF694" s="233">
        <f>IF(N694="snížená",J694,0)</f>
        <v>0</v>
      </c>
      <c r="BG694" s="233">
        <f>IF(N694="zákl. přenesená",J694,0)</f>
        <v>0</v>
      </c>
      <c r="BH694" s="233">
        <f>IF(N694="sníž. přenesená",J694,0)</f>
        <v>0</v>
      </c>
      <c r="BI694" s="233">
        <f>IF(N694="nulová",J694,0)</f>
        <v>0</v>
      </c>
      <c r="BJ694" s="24" t="s">
        <v>90</v>
      </c>
      <c r="BK694" s="233">
        <f>ROUND(I694*H694,2)</f>
        <v>0</v>
      </c>
      <c r="BL694" s="24" t="s">
        <v>154</v>
      </c>
      <c r="BM694" s="24" t="s">
        <v>1000</v>
      </c>
    </row>
    <row r="695" s="11" customFormat="1">
      <c r="B695" s="234"/>
      <c r="C695" s="235"/>
      <c r="D695" s="236" t="s">
        <v>156</v>
      </c>
      <c r="E695" s="237" t="s">
        <v>80</v>
      </c>
      <c r="F695" s="238" t="s">
        <v>794</v>
      </c>
      <c r="G695" s="235"/>
      <c r="H695" s="239">
        <v>20</v>
      </c>
      <c r="I695" s="240"/>
      <c r="J695" s="235"/>
      <c r="K695" s="235"/>
      <c r="L695" s="241"/>
      <c r="M695" s="242"/>
      <c r="N695" s="243"/>
      <c r="O695" s="243"/>
      <c r="P695" s="243"/>
      <c r="Q695" s="243"/>
      <c r="R695" s="243"/>
      <c r="S695" s="243"/>
      <c r="T695" s="244"/>
      <c r="AT695" s="245" t="s">
        <v>156</v>
      </c>
      <c r="AU695" s="245" t="s">
        <v>92</v>
      </c>
      <c r="AV695" s="11" t="s">
        <v>92</v>
      </c>
      <c r="AW695" s="11" t="s">
        <v>44</v>
      </c>
      <c r="AX695" s="11" t="s">
        <v>90</v>
      </c>
      <c r="AY695" s="245" t="s">
        <v>147</v>
      </c>
    </row>
    <row r="696" s="1" customFormat="1" ht="16.5" customHeight="1">
      <c r="B696" s="47"/>
      <c r="C696" s="280" t="s">
        <v>1001</v>
      </c>
      <c r="D696" s="280" t="s">
        <v>241</v>
      </c>
      <c r="E696" s="281" t="s">
        <v>1002</v>
      </c>
      <c r="F696" s="282" t="s">
        <v>1003</v>
      </c>
      <c r="G696" s="283" t="s">
        <v>344</v>
      </c>
      <c r="H696" s="284">
        <v>20</v>
      </c>
      <c r="I696" s="285"/>
      <c r="J696" s="286">
        <f>ROUND(I696*H696,2)</f>
        <v>0</v>
      </c>
      <c r="K696" s="282" t="s">
        <v>153</v>
      </c>
      <c r="L696" s="287"/>
      <c r="M696" s="288" t="s">
        <v>80</v>
      </c>
      <c r="N696" s="289" t="s">
        <v>52</v>
      </c>
      <c r="O696" s="48"/>
      <c r="P696" s="231">
        <f>O696*H696</f>
        <v>0</v>
      </c>
      <c r="Q696" s="231">
        <v>0.029499999999999998</v>
      </c>
      <c r="R696" s="231">
        <f>Q696*H696</f>
        <v>0.58999999999999997</v>
      </c>
      <c r="S696" s="231">
        <v>0</v>
      </c>
      <c r="T696" s="232">
        <f>S696*H696</f>
        <v>0</v>
      </c>
      <c r="AR696" s="24" t="s">
        <v>191</v>
      </c>
      <c r="AT696" s="24" t="s">
        <v>241</v>
      </c>
      <c r="AU696" s="24" t="s">
        <v>92</v>
      </c>
      <c r="AY696" s="24" t="s">
        <v>147</v>
      </c>
      <c r="BE696" s="233">
        <f>IF(N696="základní",J696,0)</f>
        <v>0</v>
      </c>
      <c r="BF696" s="233">
        <f>IF(N696="snížená",J696,0)</f>
        <v>0</v>
      </c>
      <c r="BG696" s="233">
        <f>IF(N696="zákl. přenesená",J696,0)</f>
        <v>0</v>
      </c>
      <c r="BH696" s="233">
        <f>IF(N696="sníž. přenesená",J696,0)</f>
        <v>0</v>
      </c>
      <c r="BI696" s="233">
        <f>IF(N696="nulová",J696,0)</f>
        <v>0</v>
      </c>
      <c r="BJ696" s="24" t="s">
        <v>90</v>
      </c>
      <c r="BK696" s="233">
        <f>ROUND(I696*H696,2)</f>
        <v>0</v>
      </c>
      <c r="BL696" s="24" t="s">
        <v>154</v>
      </c>
      <c r="BM696" s="24" t="s">
        <v>1004</v>
      </c>
    </row>
    <row r="697" s="11" customFormat="1">
      <c r="B697" s="234"/>
      <c r="C697" s="235"/>
      <c r="D697" s="236" t="s">
        <v>156</v>
      </c>
      <c r="E697" s="237" t="s">
        <v>80</v>
      </c>
      <c r="F697" s="238" t="s">
        <v>785</v>
      </c>
      <c r="G697" s="235"/>
      <c r="H697" s="239">
        <v>7</v>
      </c>
      <c r="I697" s="240"/>
      <c r="J697" s="235"/>
      <c r="K697" s="235"/>
      <c r="L697" s="241"/>
      <c r="M697" s="242"/>
      <c r="N697" s="243"/>
      <c r="O697" s="243"/>
      <c r="P697" s="243"/>
      <c r="Q697" s="243"/>
      <c r="R697" s="243"/>
      <c r="S697" s="243"/>
      <c r="T697" s="244"/>
      <c r="AT697" s="245" t="s">
        <v>156</v>
      </c>
      <c r="AU697" s="245" t="s">
        <v>92</v>
      </c>
      <c r="AV697" s="11" t="s">
        <v>92</v>
      </c>
      <c r="AW697" s="11" t="s">
        <v>44</v>
      </c>
      <c r="AX697" s="11" t="s">
        <v>82</v>
      </c>
      <c r="AY697" s="245" t="s">
        <v>147</v>
      </c>
    </row>
    <row r="698" s="11" customFormat="1">
      <c r="B698" s="234"/>
      <c r="C698" s="235"/>
      <c r="D698" s="236" t="s">
        <v>156</v>
      </c>
      <c r="E698" s="237" t="s">
        <v>80</v>
      </c>
      <c r="F698" s="238" t="s">
        <v>470</v>
      </c>
      <c r="G698" s="235"/>
      <c r="H698" s="239">
        <v>1</v>
      </c>
      <c r="I698" s="240"/>
      <c r="J698" s="235"/>
      <c r="K698" s="235"/>
      <c r="L698" s="241"/>
      <c r="M698" s="242"/>
      <c r="N698" s="243"/>
      <c r="O698" s="243"/>
      <c r="P698" s="243"/>
      <c r="Q698" s="243"/>
      <c r="R698" s="243"/>
      <c r="S698" s="243"/>
      <c r="T698" s="244"/>
      <c r="AT698" s="245" t="s">
        <v>156</v>
      </c>
      <c r="AU698" s="245" t="s">
        <v>92</v>
      </c>
      <c r="AV698" s="11" t="s">
        <v>92</v>
      </c>
      <c r="AW698" s="11" t="s">
        <v>44</v>
      </c>
      <c r="AX698" s="11" t="s">
        <v>82</v>
      </c>
      <c r="AY698" s="245" t="s">
        <v>147</v>
      </c>
    </row>
    <row r="699" s="11" customFormat="1">
      <c r="B699" s="234"/>
      <c r="C699" s="235"/>
      <c r="D699" s="236" t="s">
        <v>156</v>
      </c>
      <c r="E699" s="237" t="s">
        <v>80</v>
      </c>
      <c r="F699" s="238" t="s">
        <v>514</v>
      </c>
      <c r="G699" s="235"/>
      <c r="H699" s="239">
        <v>2</v>
      </c>
      <c r="I699" s="240"/>
      <c r="J699" s="235"/>
      <c r="K699" s="235"/>
      <c r="L699" s="241"/>
      <c r="M699" s="242"/>
      <c r="N699" s="243"/>
      <c r="O699" s="243"/>
      <c r="P699" s="243"/>
      <c r="Q699" s="243"/>
      <c r="R699" s="243"/>
      <c r="S699" s="243"/>
      <c r="T699" s="244"/>
      <c r="AT699" s="245" t="s">
        <v>156</v>
      </c>
      <c r="AU699" s="245" t="s">
        <v>92</v>
      </c>
      <c r="AV699" s="11" t="s">
        <v>92</v>
      </c>
      <c r="AW699" s="11" t="s">
        <v>44</v>
      </c>
      <c r="AX699" s="11" t="s">
        <v>82</v>
      </c>
      <c r="AY699" s="245" t="s">
        <v>147</v>
      </c>
    </row>
    <row r="700" s="11" customFormat="1">
      <c r="B700" s="234"/>
      <c r="C700" s="235"/>
      <c r="D700" s="236" t="s">
        <v>156</v>
      </c>
      <c r="E700" s="237" t="s">
        <v>80</v>
      </c>
      <c r="F700" s="238" t="s">
        <v>463</v>
      </c>
      <c r="G700" s="235"/>
      <c r="H700" s="239">
        <v>6</v>
      </c>
      <c r="I700" s="240"/>
      <c r="J700" s="235"/>
      <c r="K700" s="235"/>
      <c r="L700" s="241"/>
      <c r="M700" s="242"/>
      <c r="N700" s="243"/>
      <c r="O700" s="243"/>
      <c r="P700" s="243"/>
      <c r="Q700" s="243"/>
      <c r="R700" s="243"/>
      <c r="S700" s="243"/>
      <c r="T700" s="244"/>
      <c r="AT700" s="245" t="s">
        <v>156</v>
      </c>
      <c r="AU700" s="245" t="s">
        <v>92</v>
      </c>
      <c r="AV700" s="11" t="s">
        <v>92</v>
      </c>
      <c r="AW700" s="11" t="s">
        <v>44</v>
      </c>
      <c r="AX700" s="11" t="s">
        <v>82</v>
      </c>
      <c r="AY700" s="245" t="s">
        <v>147</v>
      </c>
    </row>
    <row r="701" s="11" customFormat="1">
      <c r="B701" s="234"/>
      <c r="C701" s="235"/>
      <c r="D701" s="236" t="s">
        <v>156</v>
      </c>
      <c r="E701" s="237" t="s">
        <v>80</v>
      </c>
      <c r="F701" s="238" t="s">
        <v>464</v>
      </c>
      <c r="G701" s="235"/>
      <c r="H701" s="239">
        <v>2</v>
      </c>
      <c r="I701" s="240"/>
      <c r="J701" s="235"/>
      <c r="K701" s="235"/>
      <c r="L701" s="241"/>
      <c r="M701" s="242"/>
      <c r="N701" s="243"/>
      <c r="O701" s="243"/>
      <c r="P701" s="243"/>
      <c r="Q701" s="243"/>
      <c r="R701" s="243"/>
      <c r="S701" s="243"/>
      <c r="T701" s="244"/>
      <c r="AT701" s="245" t="s">
        <v>156</v>
      </c>
      <c r="AU701" s="245" t="s">
        <v>92</v>
      </c>
      <c r="AV701" s="11" t="s">
        <v>92</v>
      </c>
      <c r="AW701" s="11" t="s">
        <v>44</v>
      </c>
      <c r="AX701" s="11" t="s">
        <v>82</v>
      </c>
      <c r="AY701" s="245" t="s">
        <v>147</v>
      </c>
    </row>
    <row r="702" s="11" customFormat="1">
      <c r="B702" s="234"/>
      <c r="C702" s="235"/>
      <c r="D702" s="236" t="s">
        <v>156</v>
      </c>
      <c r="E702" s="237" t="s">
        <v>80</v>
      </c>
      <c r="F702" s="238" t="s">
        <v>465</v>
      </c>
      <c r="G702" s="235"/>
      <c r="H702" s="239">
        <v>2</v>
      </c>
      <c r="I702" s="240"/>
      <c r="J702" s="235"/>
      <c r="K702" s="235"/>
      <c r="L702" s="241"/>
      <c r="M702" s="242"/>
      <c r="N702" s="243"/>
      <c r="O702" s="243"/>
      <c r="P702" s="243"/>
      <c r="Q702" s="243"/>
      <c r="R702" s="243"/>
      <c r="S702" s="243"/>
      <c r="T702" s="244"/>
      <c r="AT702" s="245" t="s">
        <v>156</v>
      </c>
      <c r="AU702" s="245" t="s">
        <v>92</v>
      </c>
      <c r="AV702" s="11" t="s">
        <v>92</v>
      </c>
      <c r="AW702" s="11" t="s">
        <v>44</v>
      </c>
      <c r="AX702" s="11" t="s">
        <v>82</v>
      </c>
      <c r="AY702" s="245" t="s">
        <v>147</v>
      </c>
    </row>
    <row r="703" s="12" customFormat="1">
      <c r="B703" s="246"/>
      <c r="C703" s="247"/>
      <c r="D703" s="236" t="s">
        <v>156</v>
      </c>
      <c r="E703" s="248" t="s">
        <v>80</v>
      </c>
      <c r="F703" s="249" t="s">
        <v>158</v>
      </c>
      <c r="G703" s="247"/>
      <c r="H703" s="250">
        <v>20</v>
      </c>
      <c r="I703" s="251"/>
      <c r="J703" s="247"/>
      <c r="K703" s="247"/>
      <c r="L703" s="252"/>
      <c r="M703" s="253"/>
      <c r="N703" s="254"/>
      <c r="O703" s="254"/>
      <c r="P703" s="254"/>
      <c r="Q703" s="254"/>
      <c r="R703" s="254"/>
      <c r="S703" s="254"/>
      <c r="T703" s="255"/>
      <c r="AT703" s="256" t="s">
        <v>156</v>
      </c>
      <c r="AU703" s="256" t="s">
        <v>92</v>
      </c>
      <c r="AV703" s="12" t="s">
        <v>154</v>
      </c>
      <c r="AW703" s="12" t="s">
        <v>44</v>
      </c>
      <c r="AX703" s="12" t="s">
        <v>90</v>
      </c>
      <c r="AY703" s="256" t="s">
        <v>147</v>
      </c>
    </row>
    <row r="704" s="1" customFormat="1" ht="25.5" customHeight="1">
      <c r="B704" s="47"/>
      <c r="C704" s="222" t="s">
        <v>1005</v>
      </c>
      <c r="D704" s="222" t="s">
        <v>149</v>
      </c>
      <c r="E704" s="223" t="s">
        <v>1006</v>
      </c>
      <c r="F704" s="224" t="s">
        <v>1007</v>
      </c>
      <c r="G704" s="225" t="s">
        <v>152</v>
      </c>
      <c r="H704" s="226">
        <v>3380</v>
      </c>
      <c r="I704" s="227"/>
      <c r="J704" s="228">
        <f>ROUND(I704*H704,2)</f>
        <v>0</v>
      </c>
      <c r="K704" s="224" t="s">
        <v>80</v>
      </c>
      <c r="L704" s="73"/>
      <c r="M704" s="229" t="s">
        <v>80</v>
      </c>
      <c r="N704" s="230" t="s">
        <v>52</v>
      </c>
      <c r="O704" s="48"/>
      <c r="P704" s="231">
        <f>O704*H704</f>
        <v>0</v>
      </c>
      <c r="Q704" s="231">
        <v>0</v>
      </c>
      <c r="R704" s="231">
        <f>Q704*H704</f>
        <v>0</v>
      </c>
      <c r="S704" s="231">
        <v>0</v>
      </c>
      <c r="T704" s="232">
        <f>S704*H704</f>
        <v>0</v>
      </c>
      <c r="AR704" s="24" t="s">
        <v>154</v>
      </c>
      <c r="AT704" s="24" t="s">
        <v>149</v>
      </c>
      <c r="AU704" s="24" t="s">
        <v>92</v>
      </c>
      <c r="AY704" s="24" t="s">
        <v>147</v>
      </c>
      <c r="BE704" s="233">
        <f>IF(N704="základní",J704,0)</f>
        <v>0</v>
      </c>
      <c r="BF704" s="233">
        <f>IF(N704="snížená",J704,0)</f>
        <v>0</v>
      </c>
      <c r="BG704" s="233">
        <f>IF(N704="zákl. přenesená",J704,0)</f>
        <v>0</v>
      </c>
      <c r="BH704" s="233">
        <f>IF(N704="sníž. přenesená",J704,0)</f>
        <v>0</v>
      </c>
      <c r="BI704" s="233">
        <f>IF(N704="nulová",J704,0)</f>
        <v>0</v>
      </c>
      <c r="BJ704" s="24" t="s">
        <v>90</v>
      </c>
      <c r="BK704" s="233">
        <f>ROUND(I704*H704,2)</f>
        <v>0</v>
      </c>
      <c r="BL704" s="24" t="s">
        <v>154</v>
      </c>
      <c r="BM704" s="24" t="s">
        <v>1008</v>
      </c>
    </row>
    <row r="705" s="11" customFormat="1">
      <c r="B705" s="234"/>
      <c r="C705" s="235"/>
      <c r="D705" s="236" t="s">
        <v>156</v>
      </c>
      <c r="E705" s="237" t="s">
        <v>80</v>
      </c>
      <c r="F705" s="238" t="s">
        <v>1009</v>
      </c>
      <c r="G705" s="235"/>
      <c r="H705" s="239">
        <v>3380</v>
      </c>
      <c r="I705" s="240"/>
      <c r="J705" s="235"/>
      <c r="K705" s="235"/>
      <c r="L705" s="241"/>
      <c r="M705" s="242"/>
      <c r="N705" s="243"/>
      <c r="O705" s="243"/>
      <c r="P705" s="243"/>
      <c r="Q705" s="243"/>
      <c r="R705" s="243"/>
      <c r="S705" s="243"/>
      <c r="T705" s="244"/>
      <c r="AT705" s="245" t="s">
        <v>156</v>
      </c>
      <c r="AU705" s="245" t="s">
        <v>92</v>
      </c>
      <c r="AV705" s="11" t="s">
        <v>92</v>
      </c>
      <c r="AW705" s="11" t="s">
        <v>44</v>
      </c>
      <c r="AX705" s="11" t="s">
        <v>90</v>
      </c>
      <c r="AY705" s="245" t="s">
        <v>147</v>
      </c>
    </row>
    <row r="706" s="1" customFormat="1" ht="16.5" customHeight="1">
      <c r="B706" s="47"/>
      <c r="C706" s="222" t="s">
        <v>1010</v>
      </c>
      <c r="D706" s="222" t="s">
        <v>149</v>
      </c>
      <c r="E706" s="223" t="s">
        <v>1011</v>
      </c>
      <c r="F706" s="224" t="s">
        <v>1012</v>
      </c>
      <c r="G706" s="225" t="s">
        <v>344</v>
      </c>
      <c r="H706" s="226">
        <v>99</v>
      </c>
      <c r="I706" s="227"/>
      <c r="J706" s="228">
        <f>ROUND(I706*H706,2)</f>
        <v>0</v>
      </c>
      <c r="K706" s="224" t="s">
        <v>80</v>
      </c>
      <c r="L706" s="73"/>
      <c r="M706" s="229" t="s">
        <v>80</v>
      </c>
      <c r="N706" s="230" t="s">
        <v>52</v>
      </c>
      <c r="O706" s="48"/>
      <c r="P706" s="231">
        <f>O706*H706</f>
        <v>0</v>
      </c>
      <c r="Q706" s="231">
        <v>0.00031</v>
      </c>
      <c r="R706" s="231">
        <f>Q706*H706</f>
        <v>0.030689999999999999</v>
      </c>
      <c r="S706" s="231">
        <v>0</v>
      </c>
      <c r="T706" s="232">
        <f>S706*H706</f>
        <v>0</v>
      </c>
      <c r="AR706" s="24" t="s">
        <v>154</v>
      </c>
      <c r="AT706" s="24" t="s">
        <v>149</v>
      </c>
      <c r="AU706" s="24" t="s">
        <v>92</v>
      </c>
      <c r="AY706" s="24" t="s">
        <v>147</v>
      </c>
      <c r="BE706" s="233">
        <f>IF(N706="základní",J706,0)</f>
        <v>0</v>
      </c>
      <c r="BF706" s="233">
        <f>IF(N706="snížená",J706,0)</f>
        <v>0</v>
      </c>
      <c r="BG706" s="233">
        <f>IF(N706="zákl. přenesená",J706,0)</f>
        <v>0</v>
      </c>
      <c r="BH706" s="233">
        <f>IF(N706="sníž. přenesená",J706,0)</f>
        <v>0</v>
      </c>
      <c r="BI706" s="233">
        <f>IF(N706="nulová",J706,0)</f>
        <v>0</v>
      </c>
      <c r="BJ706" s="24" t="s">
        <v>90</v>
      </c>
      <c r="BK706" s="233">
        <f>ROUND(I706*H706,2)</f>
        <v>0</v>
      </c>
      <c r="BL706" s="24" t="s">
        <v>154</v>
      </c>
      <c r="BM706" s="24" t="s">
        <v>1013</v>
      </c>
    </row>
    <row r="707" s="11" customFormat="1">
      <c r="B707" s="234"/>
      <c r="C707" s="235"/>
      <c r="D707" s="236" t="s">
        <v>156</v>
      </c>
      <c r="E707" s="237" t="s">
        <v>80</v>
      </c>
      <c r="F707" s="238" t="s">
        <v>1014</v>
      </c>
      <c r="G707" s="235"/>
      <c r="H707" s="239">
        <v>38</v>
      </c>
      <c r="I707" s="240"/>
      <c r="J707" s="235"/>
      <c r="K707" s="235"/>
      <c r="L707" s="241"/>
      <c r="M707" s="242"/>
      <c r="N707" s="243"/>
      <c r="O707" s="243"/>
      <c r="P707" s="243"/>
      <c r="Q707" s="243"/>
      <c r="R707" s="243"/>
      <c r="S707" s="243"/>
      <c r="T707" s="244"/>
      <c r="AT707" s="245" t="s">
        <v>156</v>
      </c>
      <c r="AU707" s="245" t="s">
        <v>92</v>
      </c>
      <c r="AV707" s="11" t="s">
        <v>92</v>
      </c>
      <c r="AW707" s="11" t="s">
        <v>44</v>
      </c>
      <c r="AX707" s="11" t="s">
        <v>82</v>
      </c>
      <c r="AY707" s="245" t="s">
        <v>147</v>
      </c>
    </row>
    <row r="708" s="11" customFormat="1">
      <c r="B708" s="234"/>
      <c r="C708" s="235"/>
      <c r="D708" s="236" t="s">
        <v>156</v>
      </c>
      <c r="E708" s="237" t="s">
        <v>80</v>
      </c>
      <c r="F708" s="238" t="s">
        <v>1015</v>
      </c>
      <c r="G708" s="235"/>
      <c r="H708" s="239">
        <v>7</v>
      </c>
      <c r="I708" s="240"/>
      <c r="J708" s="235"/>
      <c r="K708" s="235"/>
      <c r="L708" s="241"/>
      <c r="M708" s="242"/>
      <c r="N708" s="243"/>
      <c r="O708" s="243"/>
      <c r="P708" s="243"/>
      <c r="Q708" s="243"/>
      <c r="R708" s="243"/>
      <c r="S708" s="243"/>
      <c r="T708" s="244"/>
      <c r="AT708" s="245" t="s">
        <v>156</v>
      </c>
      <c r="AU708" s="245" t="s">
        <v>92</v>
      </c>
      <c r="AV708" s="11" t="s">
        <v>92</v>
      </c>
      <c r="AW708" s="11" t="s">
        <v>44</v>
      </c>
      <c r="AX708" s="11" t="s">
        <v>82</v>
      </c>
      <c r="AY708" s="245" t="s">
        <v>147</v>
      </c>
    </row>
    <row r="709" s="11" customFormat="1">
      <c r="B709" s="234"/>
      <c r="C709" s="235"/>
      <c r="D709" s="236" t="s">
        <v>156</v>
      </c>
      <c r="E709" s="237" t="s">
        <v>80</v>
      </c>
      <c r="F709" s="238" t="s">
        <v>1016</v>
      </c>
      <c r="G709" s="235"/>
      <c r="H709" s="239">
        <v>14</v>
      </c>
      <c r="I709" s="240"/>
      <c r="J709" s="235"/>
      <c r="K709" s="235"/>
      <c r="L709" s="241"/>
      <c r="M709" s="242"/>
      <c r="N709" s="243"/>
      <c r="O709" s="243"/>
      <c r="P709" s="243"/>
      <c r="Q709" s="243"/>
      <c r="R709" s="243"/>
      <c r="S709" s="243"/>
      <c r="T709" s="244"/>
      <c r="AT709" s="245" t="s">
        <v>156</v>
      </c>
      <c r="AU709" s="245" t="s">
        <v>92</v>
      </c>
      <c r="AV709" s="11" t="s">
        <v>92</v>
      </c>
      <c r="AW709" s="11" t="s">
        <v>44</v>
      </c>
      <c r="AX709" s="11" t="s">
        <v>82</v>
      </c>
      <c r="AY709" s="245" t="s">
        <v>147</v>
      </c>
    </row>
    <row r="710" s="11" customFormat="1">
      <c r="B710" s="234"/>
      <c r="C710" s="235"/>
      <c r="D710" s="236" t="s">
        <v>156</v>
      </c>
      <c r="E710" s="237" t="s">
        <v>80</v>
      </c>
      <c r="F710" s="238" t="s">
        <v>1017</v>
      </c>
      <c r="G710" s="235"/>
      <c r="H710" s="239">
        <v>18</v>
      </c>
      <c r="I710" s="240"/>
      <c r="J710" s="235"/>
      <c r="K710" s="235"/>
      <c r="L710" s="241"/>
      <c r="M710" s="242"/>
      <c r="N710" s="243"/>
      <c r="O710" s="243"/>
      <c r="P710" s="243"/>
      <c r="Q710" s="243"/>
      <c r="R710" s="243"/>
      <c r="S710" s="243"/>
      <c r="T710" s="244"/>
      <c r="AT710" s="245" t="s">
        <v>156</v>
      </c>
      <c r="AU710" s="245" t="s">
        <v>92</v>
      </c>
      <c r="AV710" s="11" t="s">
        <v>92</v>
      </c>
      <c r="AW710" s="11" t="s">
        <v>44</v>
      </c>
      <c r="AX710" s="11" t="s">
        <v>82</v>
      </c>
      <c r="AY710" s="245" t="s">
        <v>147</v>
      </c>
    </row>
    <row r="711" s="11" customFormat="1">
      <c r="B711" s="234"/>
      <c r="C711" s="235"/>
      <c r="D711" s="236" t="s">
        <v>156</v>
      </c>
      <c r="E711" s="237" t="s">
        <v>80</v>
      </c>
      <c r="F711" s="238" t="s">
        <v>1018</v>
      </c>
      <c r="G711" s="235"/>
      <c r="H711" s="239">
        <v>9</v>
      </c>
      <c r="I711" s="240"/>
      <c r="J711" s="235"/>
      <c r="K711" s="235"/>
      <c r="L711" s="241"/>
      <c r="M711" s="242"/>
      <c r="N711" s="243"/>
      <c r="O711" s="243"/>
      <c r="P711" s="243"/>
      <c r="Q711" s="243"/>
      <c r="R711" s="243"/>
      <c r="S711" s="243"/>
      <c r="T711" s="244"/>
      <c r="AT711" s="245" t="s">
        <v>156</v>
      </c>
      <c r="AU711" s="245" t="s">
        <v>92</v>
      </c>
      <c r="AV711" s="11" t="s">
        <v>92</v>
      </c>
      <c r="AW711" s="11" t="s">
        <v>44</v>
      </c>
      <c r="AX711" s="11" t="s">
        <v>82</v>
      </c>
      <c r="AY711" s="245" t="s">
        <v>147</v>
      </c>
    </row>
    <row r="712" s="11" customFormat="1">
      <c r="B712" s="234"/>
      <c r="C712" s="235"/>
      <c r="D712" s="236" t="s">
        <v>156</v>
      </c>
      <c r="E712" s="237" t="s">
        <v>80</v>
      </c>
      <c r="F712" s="238" t="s">
        <v>1019</v>
      </c>
      <c r="G712" s="235"/>
      <c r="H712" s="239">
        <v>13</v>
      </c>
      <c r="I712" s="240"/>
      <c r="J712" s="235"/>
      <c r="K712" s="235"/>
      <c r="L712" s="241"/>
      <c r="M712" s="242"/>
      <c r="N712" s="243"/>
      <c r="O712" s="243"/>
      <c r="P712" s="243"/>
      <c r="Q712" s="243"/>
      <c r="R712" s="243"/>
      <c r="S712" s="243"/>
      <c r="T712" s="244"/>
      <c r="AT712" s="245" t="s">
        <v>156</v>
      </c>
      <c r="AU712" s="245" t="s">
        <v>92</v>
      </c>
      <c r="AV712" s="11" t="s">
        <v>92</v>
      </c>
      <c r="AW712" s="11" t="s">
        <v>44</v>
      </c>
      <c r="AX712" s="11" t="s">
        <v>82</v>
      </c>
      <c r="AY712" s="245" t="s">
        <v>147</v>
      </c>
    </row>
    <row r="713" s="12" customFormat="1">
      <c r="B713" s="246"/>
      <c r="C713" s="247"/>
      <c r="D713" s="236" t="s">
        <v>156</v>
      </c>
      <c r="E713" s="248" t="s">
        <v>80</v>
      </c>
      <c r="F713" s="249" t="s">
        <v>158</v>
      </c>
      <c r="G713" s="247"/>
      <c r="H713" s="250">
        <v>99</v>
      </c>
      <c r="I713" s="251"/>
      <c r="J713" s="247"/>
      <c r="K713" s="247"/>
      <c r="L713" s="252"/>
      <c r="M713" s="253"/>
      <c r="N713" s="254"/>
      <c r="O713" s="254"/>
      <c r="P713" s="254"/>
      <c r="Q713" s="254"/>
      <c r="R713" s="254"/>
      <c r="S713" s="254"/>
      <c r="T713" s="255"/>
      <c r="AT713" s="256" t="s">
        <v>156</v>
      </c>
      <c r="AU713" s="256" t="s">
        <v>92</v>
      </c>
      <c r="AV713" s="12" t="s">
        <v>154</v>
      </c>
      <c r="AW713" s="12" t="s">
        <v>44</v>
      </c>
      <c r="AX713" s="12" t="s">
        <v>90</v>
      </c>
      <c r="AY713" s="256" t="s">
        <v>147</v>
      </c>
    </row>
    <row r="714" s="1" customFormat="1" ht="16.5" customHeight="1">
      <c r="B714" s="47"/>
      <c r="C714" s="222" t="s">
        <v>1020</v>
      </c>
      <c r="D714" s="222" t="s">
        <v>149</v>
      </c>
      <c r="E714" s="223" t="s">
        <v>1021</v>
      </c>
      <c r="F714" s="224" t="s">
        <v>1022</v>
      </c>
      <c r="G714" s="225" t="s">
        <v>152</v>
      </c>
      <c r="H714" s="226">
        <v>1715</v>
      </c>
      <c r="I714" s="227"/>
      <c r="J714" s="228">
        <f>ROUND(I714*H714,2)</f>
        <v>0</v>
      </c>
      <c r="K714" s="224" t="s">
        <v>153</v>
      </c>
      <c r="L714" s="73"/>
      <c r="M714" s="229" t="s">
        <v>80</v>
      </c>
      <c r="N714" s="230" t="s">
        <v>52</v>
      </c>
      <c r="O714" s="48"/>
      <c r="P714" s="231">
        <f>O714*H714</f>
        <v>0</v>
      </c>
      <c r="Q714" s="231">
        <v>0.00012999999999999999</v>
      </c>
      <c r="R714" s="231">
        <f>Q714*H714</f>
        <v>0.22294999999999998</v>
      </c>
      <c r="S714" s="231">
        <v>0</v>
      </c>
      <c r="T714" s="232">
        <f>S714*H714</f>
        <v>0</v>
      </c>
      <c r="AR714" s="24" t="s">
        <v>154</v>
      </c>
      <c r="AT714" s="24" t="s">
        <v>149</v>
      </c>
      <c r="AU714" s="24" t="s">
        <v>92</v>
      </c>
      <c r="AY714" s="24" t="s">
        <v>147</v>
      </c>
      <c r="BE714" s="233">
        <f>IF(N714="základní",J714,0)</f>
        <v>0</v>
      </c>
      <c r="BF714" s="233">
        <f>IF(N714="snížená",J714,0)</f>
        <v>0</v>
      </c>
      <c r="BG714" s="233">
        <f>IF(N714="zákl. přenesená",J714,0)</f>
        <v>0</v>
      </c>
      <c r="BH714" s="233">
        <f>IF(N714="sníž. přenesená",J714,0)</f>
        <v>0</v>
      </c>
      <c r="BI714" s="233">
        <f>IF(N714="nulová",J714,0)</f>
        <v>0</v>
      </c>
      <c r="BJ714" s="24" t="s">
        <v>90</v>
      </c>
      <c r="BK714" s="233">
        <f>ROUND(I714*H714,2)</f>
        <v>0</v>
      </c>
      <c r="BL714" s="24" t="s">
        <v>154</v>
      </c>
      <c r="BM714" s="24" t="s">
        <v>1023</v>
      </c>
    </row>
    <row r="715" s="11" customFormat="1">
      <c r="B715" s="234"/>
      <c r="C715" s="235"/>
      <c r="D715" s="236" t="s">
        <v>156</v>
      </c>
      <c r="E715" s="237" t="s">
        <v>80</v>
      </c>
      <c r="F715" s="238" t="s">
        <v>975</v>
      </c>
      <c r="G715" s="235"/>
      <c r="H715" s="239">
        <v>527</v>
      </c>
      <c r="I715" s="240"/>
      <c r="J715" s="235"/>
      <c r="K715" s="235"/>
      <c r="L715" s="241"/>
      <c r="M715" s="242"/>
      <c r="N715" s="243"/>
      <c r="O715" s="243"/>
      <c r="P715" s="243"/>
      <c r="Q715" s="243"/>
      <c r="R715" s="243"/>
      <c r="S715" s="243"/>
      <c r="T715" s="244"/>
      <c r="AT715" s="245" t="s">
        <v>156</v>
      </c>
      <c r="AU715" s="245" t="s">
        <v>92</v>
      </c>
      <c r="AV715" s="11" t="s">
        <v>92</v>
      </c>
      <c r="AW715" s="11" t="s">
        <v>44</v>
      </c>
      <c r="AX715" s="11" t="s">
        <v>82</v>
      </c>
      <c r="AY715" s="245" t="s">
        <v>147</v>
      </c>
    </row>
    <row r="716" s="11" customFormat="1">
      <c r="B716" s="234"/>
      <c r="C716" s="235"/>
      <c r="D716" s="236" t="s">
        <v>156</v>
      </c>
      <c r="E716" s="237" t="s">
        <v>80</v>
      </c>
      <c r="F716" s="238" t="s">
        <v>961</v>
      </c>
      <c r="G716" s="235"/>
      <c r="H716" s="239">
        <v>98</v>
      </c>
      <c r="I716" s="240"/>
      <c r="J716" s="235"/>
      <c r="K716" s="235"/>
      <c r="L716" s="241"/>
      <c r="M716" s="242"/>
      <c r="N716" s="243"/>
      <c r="O716" s="243"/>
      <c r="P716" s="243"/>
      <c r="Q716" s="243"/>
      <c r="R716" s="243"/>
      <c r="S716" s="243"/>
      <c r="T716" s="244"/>
      <c r="AT716" s="245" t="s">
        <v>156</v>
      </c>
      <c r="AU716" s="245" t="s">
        <v>92</v>
      </c>
      <c r="AV716" s="11" t="s">
        <v>92</v>
      </c>
      <c r="AW716" s="11" t="s">
        <v>44</v>
      </c>
      <c r="AX716" s="11" t="s">
        <v>82</v>
      </c>
      <c r="AY716" s="245" t="s">
        <v>147</v>
      </c>
    </row>
    <row r="717" s="11" customFormat="1">
      <c r="B717" s="234"/>
      <c r="C717" s="235"/>
      <c r="D717" s="236" t="s">
        <v>156</v>
      </c>
      <c r="E717" s="237" t="s">
        <v>80</v>
      </c>
      <c r="F717" s="238" t="s">
        <v>962</v>
      </c>
      <c r="G717" s="235"/>
      <c r="H717" s="239">
        <v>239</v>
      </c>
      <c r="I717" s="240"/>
      <c r="J717" s="235"/>
      <c r="K717" s="235"/>
      <c r="L717" s="241"/>
      <c r="M717" s="242"/>
      <c r="N717" s="243"/>
      <c r="O717" s="243"/>
      <c r="P717" s="243"/>
      <c r="Q717" s="243"/>
      <c r="R717" s="243"/>
      <c r="S717" s="243"/>
      <c r="T717" s="244"/>
      <c r="AT717" s="245" t="s">
        <v>156</v>
      </c>
      <c r="AU717" s="245" t="s">
        <v>92</v>
      </c>
      <c r="AV717" s="11" t="s">
        <v>92</v>
      </c>
      <c r="AW717" s="11" t="s">
        <v>44</v>
      </c>
      <c r="AX717" s="11" t="s">
        <v>82</v>
      </c>
      <c r="AY717" s="245" t="s">
        <v>147</v>
      </c>
    </row>
    <row r="718" s="11" customFormat="1">
      <c r="B718" s="234"/>
      <c r="C718" s="235"/>
      <c r="D718" s="236" t="s">
        <v>156</v>
      </c>
      <c r="E718" s="237" t="s">
        <v>80</v>
      </c>
      <c r="F718" s="238" t="s">
        <v>963</v>
      </c>
      <c r="G718" s="235"/>
      <c r="H718" s="239">
        <v>353</v>
      </c>
      <c r="I718" s="240"/>
      <c r="J718" s="235"/>
      <c r="K718" s="235"/>
      <c r="L718" s="241"/>
      <c r="M718" s="242"/>
      <c r="N718" s="243"/>
      <c r="O718" s="243"/>
      <c r="P718" s="243"/>
      <c r="Q718" s="243"/>
      <c r="R718" s="243"/>
      <c r="S718" s="243"/>
      <c r="T718" s="244"/>
      <c r="AT718" s="245" t="s">
        <v>156</v>
      </c>
      <c r="AU718" s="245" t="s">
        <v>92</v>
      </c>
      <c r="AV718" s="11" t="s">
        <v>92</v>
      </c>
      <c r="AW718" s="11" t="s">
        <v>44</v>
      </c>
      <c r="AX718" s="11" t="s">
        <v>82</v>
      </c>
      <c r="AY718" s="245" t="s">
        <v>147</v>
      </c>
    </row>
    <row r="719" s="11" customFormat="1">
      <c r="B719" s="234"/>
      <c r="C719" s="235"/>
      <c r="D719" s="236" t="s">
        <v>156</v>
      </c>
      <c r="E719" s="237" t="s">
        <v>80</v>
      </c>
      <c r="F719" s="238" t="s">
        <v>964</v>
      </c>
      <c r="G719" s="235"/>
      <c r="H719" s="239">
        <v>148</v>
      </c>
      <c r="I719" s="240"/>
      <c r="J719" s="235"/>
      <c r="K719" s="235"/>
      <c r="L719" s="241"/>
      <c r="M719" s="242"/>
      <c r="N719" s="243"/>
      <c r="O719" s="243"/>
      <c r="P719" s="243"/>
      <c r="Q719" s="243"/>
      <c r="R719" s="243"/>
      <c r="S719" s="243"/>
      <c r="T719" s="244"/>
      <c r="AT719" s="245" t="s">
        <v>156</v>
      </c>
      <c r="AU719" s="245" t="s">
        <v>92</v>
      </c>
      <c r="AV719" s="11" t="s">
        <v>92</v>
      </c>
      <c r="AW719" s="11" t="s">
        <v>44</v>
      </c>
      <c r="AX719" s="11" t="s">
        <v>82</v>
      </c>
      <c r="AY719" s="245" t="s">
        <v>147</v>
      </c>
    </row>
    <row r="720" s="11" customFormat="1">
      <c r="B720" s="234"/>
      <c r="C720" s="235"/>
      <c r="D720" s="236" t="s">
        <v>156</v>
      </c>
      <c r="E720" s="237" t="s">
        <v>80</v>
      </c>
      <c r="F720" s="238" t="s">
        <v>965</v>
      </c>
      <c r="G720" s="235"/>
      <c r="H720" s="239">
        <v>350</v>
      </c>
      <c r="I720" s="240"/>
      <c r="J720" s="235"/>
      <c r="K720" s="235"/>
      <c r="L720" s="241"/>
      <c r="M720" s="242"/>
      <c r="N720" s="243"/>
      <c r="O720" s="243"/>
      <c r="P720" s="243"/>
      <c r="Q720" s="243"/>
      <c r="R720" s="243"/>
      <c r="S720" s="243"/>
      <c r="T720" s="244"/>
      <c r="AT720" s="245" t="s">
        <v>156</v>
      </c>
      <c r="AU720" s="245" t="s">
        <v>92</v>
      </c>
      <c r="AV720" s="11" t="s">
        <v>92</v>
      </c>
      <c r="AW720" s="11" t="s">
        <v>44</v>
      </c>
      <c r="AX720" s="11" t="s">
        <v>82</v>
      </c>
      <c r="AY720" s="245" t="s">
        <v>147</v>
      </c>
    </row>
    <row r="721" s="12" customFormat="1">
      <c r="B721" s="246"/>
      <c r="C721" s="247"/>
      <c r="D721" s="236" t="s">
        <v>156</v>
      </c>
      <c r="E721" s="248" t="s">
        <v>80</v>
      </c>
      <c r="F721" s="249" t="s">
        <v>158</v>
      </c>
      <c r="G721" s="247"/>
      <c r="H721" s="250">
        <v>1715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AT721" s="256" t="s">
        <v>156</v>
      </c>
      <c r="AU721" s="256" t="s">
        <v>92</v>
      </c>
      <c r="AV721" s="12" t="s">
        <v>154</v>
      </c>
      <c r="AW721" s="12" t="s">
        <v>44</v>
      </c>
      <c r="AX721" s="12" t="s">
        <v>90</v>
      </c>
      <c r="AY721" s="256" t="s">
        <v>147</v>
      </c>
    </row>
    <row r="722" s="10" customFormat="1" ht="29.88" customHeight="1">
      <c r="B722" s="206"/>
      <c r="C722" s="207"/>
      <c r="D722" s="208" t="s">
        <v>81</v>
      </c>
      <c r="E722" s="220" t="s">
        <v>195</v>
      </c>
      <c r="F722" s="220" t="s">
        <v>1024</v>
      </c>
      <c r="G722" s="207"/>
      <c r="H722" s="207"/>
      <c r="I722" s="210"/>
      <c r="J722" s="221">
        <f>BK722</f>
        <v>0</v>
      </c>
      <c r="K722" s="207"/>
      <c r="L722" s="212"/>
      <c r="M722" s="213"/>
      <c r="N722" s="214"/>
      <c r="O722" s="214"/>
      <c r="P722" s="215">
        <f>P723</f>
        <v>0</v>
      </c>
      <c r="Q722" s="214"/>
      <c r="R722" s="215">
        <f>R723</f>
        <v>0</v>
      </c>
      <c r="S722" s="214"/>
      <c r="T722" s="216">
        <f>T723</f>
        <v>0</v>
      </c>
      <c r="AR722" s="217" t="s">
        <v>90</v>
      </c>
      <c r="AT722" s="218" t="s">
        <v>81</v>
      </c>
      <c r="AU722" s="218" t="s">
        <v>90</v>
      </c>
      <c r="AY722" s="217" t="s">
        <v>147</v>
      </c>
      <c r="BK722" s="219">
        <f>BK723</f>
        <v>0</v>
      </c>
    </row>
    <row r="723" s="10" customFormat="1" ht="14.88" customHeight="1">
      <c r="B723" s="206"/>
      <c r="C723" s="207"/>
      <c r="D723" s="208" t="s">
        <v>81</v>
      </c>
      <c r="E723" s="220" t="s">
        <v>653</v>
      </c>
      <c r="F723" s="220" t="s">
        <v>1025</v>
      </c>
      <c r="G723" s="207"/>
      <c r="H723" s="207"/>
      <c r="I723" s="210"/>
      <c r="J723" s="221">
        <f>BK723</f>
        <v>0</v>
      </c>
      <c r="K723" s="207"/>
      <c r="L723" s="212"/>
      <c r="M723" s="213"/>
      <c r="N723" s="214"/>
      <c r="O723" s="214"/>
      <c r="P723" s="215">
        <f>P724</f>
        <v>0</v>
      </c>
      <c r="Q723" s="214"/>
      <c r="R723" s="215">
        <f>R724</f>
        <v>0</v>
      </c>
      <c r="S723" s="214"/>
      <c r="T723" s="216">
        <f>T724</f>
        <v>0</v>
      </c>
      <c r="AR723" s="217" t="s">
        <v>90</v>
      </c>
      <c r="AT723" s="218" t="s">
        <v>81</v>
      </c>
      <c r="AU723" s="218" t="s">
        <v>92</v>
      </c>
      <c r="AY723" s="217" t="s">
        <v>147</v>
      </c>
      <c r="BK723" s="219">
        <f>BK724</f>
        <v>0</v>
      </c>
    </row>
    <row r="724" s="1" customFormat="1" ht="25.5" customHeight="1">
      <c r="B724" s="47"/>
      <c r="C724" s="222" t="s">
        <v>1026</v>
      </c>
      <c r="D724" s="222" t="s">
        <v>149</v>
      </c>
      <c r="E724" s="223" t="s">
        <v>1027</v>
      </c>
      <c r="F724" s="224" t="s">
        <v>1028</v>
      </c>
      <c r="G724" s="225" t="s">
        <v>244</v>
      </c>
      <c r="H724" s="226">
        <v>545.976</v>
      </c>
      <c r="I724" s="227"/>
      <c r="J724" s="228">
        <f>ROUND(I724*H724,2)</f>
        <v>0</v>
      </c>
      <c r="K724" s="224" t="s">
        <v>153</v>
      </c>
      <c r="L724" s="73"/>
      <c r="M724" s="229" t="s">
        <v>80</v>
      </c>
      <c r="N724" s="230" t="s">
        <v>52</v>
      </c>
      <c r="O724" s="48"/>
      <c r="P724" s="231">
        <f>O724*H724</f>
        <v>0</v>
      </c>
      <c r="Q724" s="231">
        <v>0</v>
      </c>
      <c r="R724" s="231">
        <f>Q724*H724</f>
        <v>0</v>
      </c>
      <c r="S724" s="231">
        <v>0</v>
      </c>
      <c r="T724" s="232">
        <f>S724*H724</f>
        <v>0</v>
      </c>
      <c r="AR724" s="24" t="s">
        <v>154</v>
      </c>
      <c r="AT724" s="24" t="s">
        <v>149</v>
      </c>
      <c r="AU724" s="24" t="s">
        <v>163</v>
      </c>
      <c r="AY724" s="24" t="s">
        <v>147</v>
      </c>
      <c r="BE724" s="233">
        <f>IF(N724="základní",J724,0)</f>
        <v>0</v>
      </c>
      <c r="BF724" s="233">
        <f>IF(N724="snížená",J724,0)</f>
        <v>0</v>
      </c>
      <c r="BG724" s="233">
        <f>IF(N724="zákl. přenesená",J724,0)</f>
        <v>0</v>
      </c>
      <c r="BH724" s="233">
        <f>IF(N724="sníž. přenesená",J724,0)</f>
        <v>0</v>
      </c>
      <c r="BI724" s="233">
        <f>IF(N724="nulová",J724,0)</f>
        <v>0</v>
      </c>
      <c r="BJ724" s="24" t="s">
        <v>90</v>
      </c>
      <c r="BK724" s="233">
        <f>ROUND(I724*H724,2)</f>
        <v>0</v>
      </c>
      <c r="BL724" s="24" t="s">
        <v>154</v>
      </c>
      <c r="BM724" s="24" t="s">
        <v>1029</v>
      </c>
    </row>
    <row r="725" s="10" customFormat="1" ht="29.88" customHeight="1">
      <c r="B725" s="206"/>
      <c r="C725" s="207"/>
      <c r="D725" s="208" t="s">
        <v>81</v>
      </c>
      <c r="E725" s="220" t="s">
        <v>1030</v>
      </c>
      <c r="F725" s="220" t="s">
        <v>1031</v>
      </c>
      <c r="G725" s="207"/>
      <c r="H725" s="207"/>
      <c r="I725" s="210"/>
      <c r="J725" s="221">
        <f>BK725</f>
        <v>0</v>
      </c>
      <c r="K725" s="207"/>
      <c r="L725" s="212"/>
      <c r="M725" s="213"/>
      <c r="N725" s="214"/>
      <c r="O725" s="214"/>
      <c r="P725" s="215">
        <f>SUM(P726:P728)</f>
        <v>0</v>
      </c>
      <c r="Q725" s="214"/>
      <c r="R725" s="215">
        <f>SUM(R726:R728)</f>
        <v>0</v>
      </c>
      <c r="S725" s="214"/>
      <c r="T725" s="216">
        <f>SUM(T726:T728)</f>
        <v>0</v>
      </c>
      <c r="AR725" s="217" t="s">
        <v>90</v>
      </c>
      <c r="AT725" s="218" t="s">
        <v>81</v>
      </c>
      <c r="AU725" s="218" t="s">
        <v>90</v>
      </c>
      <c r="AY725" s="217" t="s">
        <v>147</v>
      </c>
      <c r="BK725" s="219">
        <f>SUM(BK726:BK728)</f>
        <v>0</v>
      </c>
    </row>
    <row r="726" s="1" customFormat="1" ht="25.5" customHeight="1">
      <c r="B726" s="47"/>
      <c r="C726" s="222" t="s">
        <v>1032</v>
      </c>
      <c r="D726" s="222" t="s">
        <v>149</v>
      </c>
      <c r="E726" s="223" t="s">
        <v>1033</v>
      </c>
      <c r="F726" s="224" t="s">
        <v>1034</v>
      </c>
      <c r="G726" s="225" t="s">
        <v>244</v>
      </c>
      <c r="H726" s="226">
        <v>4003.181</v>
      </c>
      <c r="I726" s="227"/>
      <c r="J726" s="228">
        <f>ROUND(I726*H726,2)</f>
        <v>0</v>
      </c>
      <c r="K726" s="224" t="s">
        <v>153</v>
      </c>
      <c r="L726" s="73"/>
      <c r="M726" s="229" t="s">
        <v>80</v>
      </c>
      <c r="N726" s="230" t="s">
        <v>52</v>
      </c>
      <c r="O726" s="48"/>
      <c r="P726" s="231">
        <f>O726*H726</f>
        <v>0</v>
      </c>
      <c r="Q726" s="231">
        <v>0</v>
      </c>
      <c r="R726" s="231">
        <f>Q726*H726</f>
        <v>0</v>
      </c>
      <c r="S726" s="231">
        <v>0</v>
      </c>
      <c r="T726" s="232">
        <f>S726*H726</f>
        <v>0</v>
      </c>
      <c r="AR726" s="24" t="s">
        <v>1035</v>
      </c>
      <c r="AT726" s="24" t="s">
        <v>149</v>
      </c>
      <c r="AU726" s="24" t="s">
        <v>92</v>
      </c>
      <c r="AY726" s="24" t="s">
        <v>147</v>
      </c>
      <c r="BE726" s="233">
        <f>IF(N726="základní",J726,0)</f>
        <v>0</v>
      </c>
      <c r="BF726" s="233">
        <f>IF(N726="snížená",J726,0)</f>
        <v>0</v>
      </c>
      <c r="BG726" s="233">
        <f>IF(N726="zákl. přenesená",J726,0)</f>
        <v>0</v>
      </c>
      <c r="BH726" s="233">
        <f>IF(N726="sníž. přenesená",J726,0)</f>
        <v>0</v>
      </c>
      <c r="BI726" s="233">
        <f>IF(N726="nulová",J726,0)</f>
        <v>0</v>
      </c>
      <c r="BJ726" s="24" t="s">
        <v>90</v>
      </c>
      <c r="BK726" s="233">
        <f>ROUND(I726*H726,2)</f>
        <v>0</v>
      </c>
      <c r="BL726" s="24" t="s">
        <v>1035</v>
      </c>
      <c r="BM726" s="24" t="s">
        <v>1036</v>
      </c>
    </row>
    <row r="727" s="11" customFormat="1">
      <c r="B727" s="234"/>
      <c r="C727" s="235"/>
      <c r="D727" s="236" t="s">
        <v>156</v>
      </c>
      <c r="E727" s="237" t="s">
        <v>80</v>
      </c>
      <c r="F727" s="238" t="s">
        <v>1037</v>
      </c>
      <c r="G727" s="235"/>
      <c r="H727" s="239">
        <v>4003.181</v>
      </c>
      <c r="I727" s="240"/>
      <c r="J727" s="235"/>
      <c r="K727" s="235"/>
      <c r="L727" s="241"/>
      <c r="M727" s="242"/>
      <c r="N727" s="243"/>
      <c r="O727" s="243"/>
      <c r="P727" s="243"/>
      <c r="Q727" s="243"/>
      <c r="R727" s="243"/>
      <c r="S727" s="243"/>
      <c r="T727" s="244"/>
      <c r="AT727" s="245" t="s">
        <v>156</v>
      </c>
      <c r="AU727" s="245" t="s">
        <v>92</v>
      </c>
      <c r="AV727" s="11" t="s">
        <v>92</v>
      </c>
      <c r="AW727" s="11" t="s">
        <v>44</v>
      </c>
      <c r="AX727" s="11" t="s">
        <v>82</v>
      </c>
      <c r="AY727" s="245" t="s">
        <v>147</v>
      </c>
    </row>
    <row r="728" s="12" customFormat="1">
      <c r="B728" s="246"/>
      <c r="C728" s="247"/>
      <c r="D728" s="236" t="s">
        <v>156</v>
      </c>
      <c r="E728" s="248" t="s">
        <v>80</v>
      </c>
      <c r="F728" s="249" t="s">
        <v>158</v>
      </c>
      <c r="G728" s="247"/>
      <c r="H728" s="250">
        <v>4003.181</v>
      </c>
      <c r="I728" s="251"/>
      <c r="J728" s="247"/>
      <c r="K728" s="247"/>
      <c r="L728" s="252"/>
      <c r="M728" s="290"/>
      <c r="N728" s="291"/>
      <c r="O728" s="291"/>
      <c r="P728" s="291"/>
      <c r="Q728" s="291"/>
      <c r="R728" s="291"/>
      <c r="S728" s="291"/>
      <c r="T728" s="292"/>
      <c r="AT728" s="256" t="s">
        <v>156</v>
      </c>
      <c r="AU728" s="256" t="s">
        <v>92</v>
      </c>
      <c r="AV728" s="12" t="s">
        <v>154</v>
      </c>
      <c r="AW728" s="12" t="s">
        <v>44</v>
      </c>
      <c r="AX728" s="12" t="s">
        <v>90</v>
      </c>
      <c r="AY728" s="256" t="s">
        <v>147</v>
      </c>
    </row>
    <row r="729" s="1" customFormat="1" ht="6.96" customHeight="1">
      <c r="B729" s="68"/>
      <c r="C729" s="69"/>
      <c r="D729" s="69"/>
      <c r="E729" s="69"/>
      <c r="F729" s="69"/>
      <c r="G729" s="69"/>
      <c r="H729" s="69"/>
      <c r="I729" s="167"/>
      <c r="J729" s="69"/>
      <c r="K729" s="69"/>
      <c r="L729" s="73"/>
    </row>
  </sheetData>
  <sheetProtection sheet="1" autoFilter="0" formatColumns="0" formatRows="0" objects="1" scenarios="1" spinCount="100000" saltValue="slP4vqqnTE2/thQhO0Rp/cM4xs/n5YxjwlMEuLKxSkj/DE2m6gHRX04JbpxvNHpl/A1aJt6GYQ5RK1ACUBpZ/g==" hashValue="khCX3TyyEYBTVCSG10DlrXCndS7+30/L8q9QW1fXUEi2Gln9CZsynS3WlXo2OgBDwDXlfJbX2adBmdSZ0VeN9A==" algorithmName="SHA-512" password="CC35"/>
  <autoFilter ref="C82:K728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110</v>
      </c>
      <c r="G1" s="140" t="s">
        <v>111</v>
      </c>
      <c r="H1" s="140"/>
      <c r="I1" s="141"/>
      <c r="J1" s="140" t="s">
        <v>112</v>
      </c>
      <c r="K1" s="139" t="s">
        <v>113</v>
      </c>
      <c r="L1" s="140" t="s">
        <v>114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Obnova vodovodních řadů ul. Bořivojova, Jagellonská a okolí, Praha 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116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1038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28. 6. 2018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71.25" customHeight="1">
      <c r="B24" s="149"/>
      <c r="C24" s="150"/>
      <c r="D24" s="150"/>
      <c r="E24" s="45" t="s">
        <v>118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ROUND(J83,2)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ROUND(SUM(BE83:BE226), 2)</f>
        <v>0</v>
      </c>
      <c r="G30" s="48"/>
      <c r="H30" s="48"/>
      <c r="I30" s="159">
        <v>0.20999999999999999</v>
      </c>
      <c r="J30" s="158">
        <f>ROUND(ROUND((SUM(BE83:BE226)),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ROUND(SUM(BF83:BF226), 2)</f>
        <v>0</v>
      </c>
      <c r="G31" s="48"/>
      <c r="H31" s="48"/>
      <c r="I31" s="159">
        <v>0.14999999999999999</v>
      </c>
      <c r="J31" s="158">
        <f>ROUND(ROUND((SUM(BF83:BF226)),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ROUND(SUM(BG83:BG226),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ROUND(SUM(BH83:BH226),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ROUND(SUM(BI83:BI226),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119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Obnova vodovodních řadů ul. Bořivojova, Jagellonská a okolí, Praha 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116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02 - Přepojení vodovodních přípojek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3</v>
      </c>
      <c r="G49" s="48"/>
      <c r="H49" s="48"/>
      <c r="I49" s="147" t="s">
        <v>26</v>
      </c>
      <c r="J49" s="148" t="str">
        <f>IF(J12="","",J12)</f>
        <v>28. 6. 2018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 xml:space="preserve"> Pražská vodohospodářská společnost, a.s.</v>
      </c>
      <c r="G51" s="48"/>
      <c r="H51" s="48"/>
      <c r="I51" s="147" t="s">
        <v>40</v>
      </c>
      <c r="J51" s="45" t="str">
        <f>E21</f>
        <v>aQuion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120</v>
      </c>
      <c r="D54" s="160"/>
      <c r="E54" s="160"/>
      <c r="F54" s="160"/>
      <c r="G54" s="160"/>
      <c r="H54" s="160"/>
      <c r="I54" s="174"/>
      <c r="J54" s="175" t="s">
        <v>121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122</v>
      </c>
      <c r="D56" s="48"/>
      <c r="E56" s="48"/>
      <c r="F56" s="48"/>
      <c r="G56" s="48"/>
      <c r="H56" s="48"/>
      <c r="I56" s="145"/>
      <c r="J56" s="156">
        <f>J83</f>
        <v>0</v>
      </c>
      <c r="K56" s="52"/>
      <c r="AU56" s="24" t="s">
        <v>123</v>
      </c>
    </row>
    <row r="57" s="7" customFormat="1" ht="24.96" customHeight="1">
      <c r="B57" s="178"/>
      <c r="C57" s="179"/>
      <c r="D57" s="180" t="s">
        <v>124</v>
      </c>
      <c r="E57" s="181"/>
      <c r="F57" s="181"/>
      <c r="G57" s="181"/>
      <c r="H57" s="181"/>
      <c r="I57" s="182"/>
      <c r="J57" s="183">
        <f>J84</f>
        <v>0</v>
      </c>
      <c r="K57" s="184"/>
    </row>
    <row r="58" s="8" customFormat="1" ht="19.92" customHeight="1">
      <c r="B58" s="185"/>
      <c r="C58" s="186"/>
      <c r="D58" s="187" t="s">
        <v>125</v>
      </c>
      <c r="E58" s="188"/>
      <c r="F58" s="188"/>
      <c r="G58" s="188"/>
      <c r="H58" s="188"/>
      <c r="I58" s="189"/>
      <c r="J58" s="190">
        <f>J85</f>
        <v>0</v>
      </c>
      <c r="K58" s="191"/>
    </row>
    <row r="59" s="8" customFormat="1" ht="19.92" customHeight="1">
      <c r="B59" s="185"/>
      <c r="C59" s="186"/>
      <c r="D59" s="187" t="s">
        <v>126</v>
      </c>
      <c r="E59" s="188"/>
      <c r="F59" s="188"/>
      <c r="G59" s="188"/>
      <c r="H59" s="188"/>
      <c r="I59" s="189"/>
      <c r="J59" s="190">
        <f>J135</f>
        <v>0</v>
      </c>
      <c r="K59" s="191"/>
    </row>
    <row r="60" s="8" customFormat="1" ht="19.92" customHeight="1">
      <c r="B60" s="185"/>
      <c r="C60" s="186"/>
      <c r="D60" s="187" t="s">
        <v>127</v>
      </c>
      <c r="E60" s="188"/>
      <c r="F60" s="188"/>
      <c r="G60" s="188"/>
      <c r="H60" s="188"/>
      <c r="I60" s="189"/>
      <c r="J60" s="190">
        <f>J139</f>
        <v>0</v>
      </c>
      <c r="K60" s="191"/>
    </row>
    <row r="61" s="8" customFormat="1" ht="19.92" customHeight="1">
      <c r="B61" s="185"/>
      <c r="C61" s="186"/>
      <c r="D61" s="187" t="s">
        <v>128</v>
      </c>
      <c r="E61" s="188"/>
      <c r="F61" s="188"/>
      <c r="G61" s="188"/>
      <c r="H61" s="188"/>
      <c r="I61" s="189"/>
      <c r="J61" s="190">
        <f>J220</f>
        <v>0</v>
      </c>
      <c r="K61" s="191"/>
    </row>
    <row r="62" s="8" customFormat="1" ht="14.88" customHeight="1">
      <c r="B62" s="185"/>
      <c r="C62" s="186"/>
      <c r="D62" s="187" t="s">
        <v>129</v>
      </c>
      <c r="E62" s="188"/>
      <c r="F62" s="188"/>
      <c r="G62" s="188"/>
      <c r="H62" s="188"/>
      <c r="I62" s="189"/>
      <c r="J62" s="190">
        <f>J221</f>
        <v>0</v>
      </c>
      <c r="K62" s="191"/>
    </row>
    <row r="63" s="8" customFormat="1" ht="19.92" customHeight="1">
      <c r="B63" s="185"/>
      <c r="C63" s="186"/>
      <c r="D63" s="187" t="s">
        <v>130</v>
      </c>
      <c r="E63" s="188"/>
      <c r="F63" s="188"/>
      <c r="G63" s="188"/>
      <c r="H63" s="188"/>
      <c r="I63" s="189"/>
      <c r="J63" s="190">
        <f>J223</f>
        <v>0</v>
      </c>
      <c r="K63" s="191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45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70"/>
      <c r="J69" s="72"/>
      <c r="K69" s="72"/>
      <c r="L69" s="73"/>
    </row>
    <row r="70" s="1" customFormat="1" ht="36.96" customHeight="1">
      <c r="B70" s="47"/>
      <c r="C70" s="74" t="s">
        <v>131</v>
      </c>
      <c r="D70" s="75"/>
      <c r="E70" s="75"/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4.4" customHeight="1">
      <c r="B72" s="47"/>
      <c r="C72" s="77" t="s">
        <v>18</v>
      </c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16.5" customHeight="1">
      <c r="B73" s="47"/>
      <c r="C73" s="75"/>
      <c r="D73" s="75"/>
      <c r="E73" s="193" t="str">
        <f>E7</f>
        <v>Obnova vodovodních řadů ul. Bořivojova, Jagellonská a okolí, Praha 3</v>
      </c>
      <c r="F73" s="77"/>
      <c r="G73" s="77"/>
      <c r="H73" s="77"/>
      <c r="I73" s="192"/>
      <c r="J73" s="75"/>
      <c r="K73" s="75"/>
      <c r="L73" s="73"/>
    </row>
    <row r="74" s="1" customFormat="1" ht="14.4" customHeight="1">
      <c r="B74" s="47"/>
      <c r="C74" s="77" t="s">
        <v>116</v>
      </c>
      <c r="D74" s="75"/>
      <c r="E74" s="75"/>
      <c r="F74" s="75"/>
      <c r="G74" s="75"/>
      <c r="H74" s="75"/>
      <c r="I74" s="192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E9</f>
        <v>SO 02 - Přepojení vodovodních přípojek</v>
      </c>
      <c r="F75" s="75"/>
      <c r="G75" s="75"/>
      <c r="H75" s="75"/>
      <c r="I75" s="192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194" t="str">
        <f>F12</f>
        <v>Praha 3</v>
      </c>
      <c r="G77" s="75"/>
      <c r="H77" s="75"/>
      <c r="I77" s="195" t="s">
        <v>26</v>
      </c>
      <c r="J77" s="86" t="str">
        <f>IF(J12="","",J12)</f>
        <v>28. 6. 2018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192"/>
      <c r="J78" s="75"/>
      <c r="K78" s="75"/>
      <c r="L78" s="73"/>
    </row>
    <row r="79" s="1" customFormat="1">
      <c r="B79" s="47"/>
      <c r="C79" s="77" t="s">
        <v>32</v>
      </c>
      <c r="D79" s="75"/>
      <c r="E79" s="75"/>
      <c r="F79" s="194" t="str">
        <f>E15</f>
        <v xml:space="preserve"> Pražská vodohospodářská společnost, a.s.</v>
      </c>
      <c r="G79" s="75"/>
      <c r="H79" s="75"/>
      <c r="I79" s="195" t="s">
        <v>40</v>
      </c>
      <c r="J79" s="194" t="str">
        <f>E21</f>
        <v>aQuion</v>
      </c>
      <c r="K79" s="75"/>
      <c r="L79" s="73"/>
    </row>
    <row r="80" s="1" customFormat="1" ht="14.4" customHeight="1">
      <c r="B80" s="47"/>
      <c r="C80" s="77" t="s">
        <v>38</v>
      </c>
      <c r="D80" s="75"/>
      <c r="E80" s="75"/>
      <c r="F80" s="194" t="str">
        <f>IF(E18="","",E18)</f>
        <v/>
      </c>
      <c r="G80" s="75"/>
      <c r="H80" s="75"/>
      <c r="I80" s="192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192"/>
      <c r="J81" s="75"/>
      <c r="K81" s="75"/>
      <c r="L81" s="73"/>
    </row>
    <row r="82" s="9" customFormat="1" ht="29.28" customHeight="1">
      <c r="B82" s="196"/>
      <c r="C82" s="197" t="s">
        <v>132</v>
      </c>
      <c r="D82" s="198" t="s">
        <v>66</v>
      </c>
      <c r="E82" s="198" t="s">
        <v>62</v>
      </c>
      <c r="F82" s="198" t="s">
        <v>133</v>
      </c>
      <c r="G82" s="198" t="s">
        <v>134</v>
      </c>
      <c r="H82" s="198" t="s">
        <v>135</v>
      </c>
      <c r="I82" s="199" t="s">
        <v>136</v>
      </c>
      <c r="J82" s="198" t="s">
        <v>121</v>
      </c>
      <c r="K82" s="200" t="s">
        <v>137</v>
      </c>
      <c r="L82" s="201"/>
      <c r="M82" s="103" t="s">
        <v>138</v>
      </c>
      <c r="N82" s="104" t="s">
        <v>51</v>
      </c>
      <c r="O82" s="104" t="s">
        <v>139</v>
      </c>
      <c r="P82" s="104" t="s">
        <v>140</v>
      </c>
      <c r="Q82" s="104" t="s">
        <v>141</v>
      </c>
      <c r="R82" s="104" t="s">
        <v>142</v>
      </c>
      <c r="S82" s="104" t="s">
        <v>143</v>
      </c>
      <c r="T82" s="105" t="s">
        <v>144</v>
      </c>
    </row>
    <row r="83" s="1" customFormat="1" ht="29.28" customHeight="1">
      <c r="B83" s="47"/>
      <c r="C83" s="109" t="s">
        <v>122</v>
      </c>
      <c r="D83" s="75"/>
      <c r="E83" s="75"/>
      <c r="F83" s="75"/>
      <c r="G83" s="75"/>
      <c r="H83" s="75"/>
      <c r="I83" s="192"/>
      <c r="J83" s="202">
        <f>BK83</f>
        <v>0</v>
      </c>
      <c r="K83" s="75"/>
      <c r="L83" s="73"/>
      <c r="M83" s="106"/>
      <c r="N83" s="107"/>
      <c r="O83" s="107"/>
      <c r="P83" s="203">
        <f>P84</f>
        <v>0</v>
      </c>
      <c r="Q83" s="107"/>
      <c r="R83" s="203">
        <f>R84</f>
        <v>207.74143509999999</v>
      </c>
      <c r="S83" s="107"/>
      <c r="T83" s="204">
        <f>T84</f>
        <v>0</v>
      </c>
      <c r="AT83" s="24" t="s">
        <v>81</v>
      </c>
      <c r="AU83" s="24" t="s">
        <v>123</v>
      </c>
      <c r="BK83" s="205">
        <f>BK84</f>
        <v>0</v>
      </c>
    </row>
    <row r="84" s="10" customFormat="1" ht="37.44001" customHeight="1">
      <c r="B84" s="206"/>
      <c r="C84" s="207"/>
      <c r="D84" s="208" t="s">
        <v>81</v>
      </c>
      <c r="E84" s="209" t="s">
        <v>145</v>
      </c>
      <c r="F84" s="209" t="s">
        <v>146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P85+P135+P139+P220+P223</f>
        <v>0</v>
      </c>
      <c r="Q84" s="214"/>
      <c r="R84" s="215">
        <f>R85+R135+R139+R220+R223</f>
        <v>207.74143509999999</v>
      </c>
      <c r="S84" s="214"/>
      <c r="T84" s="216">
        <f>T85+T135+T139+T220+T223</f>
        <v>0</v>
      </c>
      <c r="AR84" s="217" t="s">
        <v>90</v>
      </c>
      <c r="AT84" s="218" t="s">
        <v>81</v>
      </c>
      <c r="AU84" s="218" t="s">
        <v>82</v>
      </c>
      <c r="AY84" s="217" t="s">
        <v>147</v>
      </c>
      <c r="BK84" s="219">
        <f>BK85+BK135+BK139+BK220+BK223</f>
        <v>0</v>
      </c>
    </row>
    <row r="85" s="10" customFormat="1" ht="19.92" customHeight="1">
      <c r="B85" s="206"/>
      <c r="C85" s="207"/>
      <c r="D85" s="208" t="s">
        <v>81</v>
      </c>
      <c r="E85" s="220" t="s">
        <v>90</v>
      </c>
      <c r="F85" s="220" t="s">
        <v>148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SUM(P86:P134)</f>
        <v>0</v>
      </c>
      <c r="Q85" s="214"/>
      <c r="R85" s="215">
        <f>SUM(R86:R134)</f>
        <v>13.4674728</v>
      </c>
      <c r="S85" s="214"/>
      <c r="T85" s="216">
        <f>SUM(T86:T134)</f>
        <v>0</v>
      </c>
      <c r="AR85" s="217" t="s">
        <v>90</v>
      </c>
      <c r="AT85" s="218" t="s">
        <v>81</v>
      </c>
      <c r="AU85" s="218" t="s">
        <v>90</v>
      </c>
      <c r="AY85" s="217" t="s">
        <v>147</v>
      </c>
      <c r="BK85" s="219">
        <f>SUM(BK86:BK134)</f>
        <v>0</v>
      </c>
    </row>
    <row r="86" s="1" customFormat="1" ht="63.75" customHeight="1">
      <c r="B86" s="47"/>
      <c r="C86" s="222" t="s">
        <v>90</v>
      </c>
      <c r="D86" s="222" t="s">
        <v>149</v>
      </c>
      <c r="E86" s="223" t="s">
        <v>150</v>
      </c>
      <c r="F86" s="224" t="s">
        <v>151</v>
      </c>
      <c r="G86" s="225" t="s">
        <v>152</v>
      </c>
      <c r="H86" s="226">
        <v>102</v>
      </c>
      <c r="I86" s="227"/>
      <c r="J86" s="228">
        <f>ROUND(I86*H86,2)</f>
        <v>0</v>
      </c>
      <c r="K86" s="224" t="s">
        <v>153</v>
      </c>
      <c r="L86" s="73"/>
      <c r="M86" s="229" t="s">
        <v>80</v>
      </c>
      <c r="N86" s="230" t="s">
        <v>52</v>
      </c>
      <c r="O86" s="48"/>
      <c r="P86" s="231">
        <f>O86*H86</f>
        <v>0</v>
      </c>
      <c r="Q86" s="231">
        <v>0.0086800000000000002</v>
      </c>
      <c r="R86" s="231">
        <f>Q86*H86</f>
        <v>0.88536000000000004</v>
      </c>
      <c r="S86" s="231">
        <v>0</v>
      </c>
      <c r="T86" s="232">
        <f>S86*H86</f>
        <v>0</v>
      </c>
      <c r="AR86" s="24" t="s">
        <v>154</v>
      </c>
      <c r="AT86" s="24" t="s">
        <v>149</v>
      </c>
      <c r="AU86" s="24" t="s">
        <v>92</v>
      </c>
      <c r="AY86" s="24" t="s">
        <v>147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4" t="s">
        <v>90</v>
      </c>
      <c r="BK86" s="233">
        <f>ROUND(I86*H86,2)</f>
        <v>0</v>
      </c>
      <c r="BL86" s="24" t="s">
        <v>154</v>
      </c>
      <c r="BM86" s="24" t="s">
        <v>1039</v>
      </c>
    </row>
    <row r="87" s="11" customFormat="1">
      <c r="B87" s="234"/>
      <c r="C87" s="235"/>
      <c r="D87" s="236" t="s">
        <v>156</v>
      </c>
      <c r="E87" s="237" t="s">
        <v>80</v>
      </c>
      <c r="F87" s="238" t="s">
        <v>1040</v>
      </c>
      <c r="G87" s="235"/>
      <c r="H87" s="239">
        <v>102</v>
      </c>
      <c r="I87" s="240"/>
      <c r="J87" s="235"/>
      <c r="K87" s="235"/>
      <c r="L87" s="241"/>
      <c r="M87" s="242"/>
      <c r="N87" s="243"/>
      <c r="O87" s="243"/>
      <c r="P87" s="243"/>
      <c r="Q87" s="243"/>
      <c r="R87" s="243"/>
      <c r="S87" s="243"/>
      <c r="T87" s="244"/>
      <c r="AT87" s="245" t="s">
        <v>156</v>
      </c>
      <c r="AU87" s="245" t="s">
        <v>92</v>
      </c>
      <c r="AV87" s="11" t="s">
        <v>92</v>
      </c>
      <c r="AW87" s="11" t="s">
        <v>44</v>
      </c>
      <c r="AX87" s="11" t="s">
        <v>82</v>
      </c>
      <c r="AY87" s="245" t="s">
        <v>147</v>
      </c>
    </row>
    <row r="88" s="12" customFormat="1">
      <c r="B88" s="246"/>
      <c r="C88" s="247"/>
      <c r="D88" s="236" t="s">
        <v>156</v>
      </c>
      <c r="E88" s="248" t="s">
        <v>80</v>
      </c>
      <c r="F88" s="249" t="s">
        <v>158</v>
      </c>
      <c r="G88" s="247"/>
      <c r="H88" s="250">
        <v>102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AT88" s="256" t="s">
        <v>156</v>
      </c>
      <c r="AU88" s="256" t="s">
        <v>92</v>
      </c>
      <c r="AV88" s="12" t="s">
        <v>154</v>
      </c>
      <c r="AW88" s="12" t="s">
        <v>44</v>
      </c>
      <c r="AX88" s="12" t="s">
        <v>90</v>
      </c>
      <c r="AY88" s="256" t="s">
        <v>147</v>
      </c>
    </row>
    <row r="89" s="1" customFormat="1" ht="63.75" customHeight="1">
      <c r="B89" s="47"/>
      <c r="C89" s="222" t="s">
        <v>92</v>
      </c>
      <c r="D89" s="222" t="s">
        <v>149</v>
      </c>
      <c r="E89" s="223" t="s">
        <v>159</v>
      </c>
      <c r="F89" s="224" t="s">
        <v>160</v>
      </c>
      <c r="G89" s="225" t="s">
        <v>152</v>
      </c>
      <c r="H89" s="226">
        <v>269</v>
      </c>
      <c r="I89" s="227"/>
      <c r="J89" s="228">
        <f>ROUND(I89*H89,2)</f>
        <v>0</v>
      </c>
      <c r="K89" s="224" t="s">
        <v>153</v>
      </c>
      <c r="L89" s="73"/>
      <c r="M89" s="229" t="s">
        <v>80</v>
      </c>
      <c r="N89" s="230" t="s">
        <v>52</v>
      </c>
      <c r="O89" s="48"/>
      <c r="P89" s="231">
        <f>O89*H89</f>
        <v>0</v>
      </c>
      <c r="Q89" s="231">
        <v>0.036900000000000002</v>
      </c>
      <c r="R89" s="231">
        <f>Q89*H89</f>
        <v>9.9260999999999999</v>
      </c>
      <c r="S89" s="231">
        <v>0</v>
      </c>
      <c r="T89" s="232">
        <f>S89*H89</f>
        <v>0</v>
      </c>
      <c r="AR89" s="24" t="s">
        <v>154</v>
      </c>
      <c r="AT89" s="24" t="s">
        <v>149</v>
      </c>
      <c r="AU89" s="24" t="s">
        <v>92</v>
      </c>
      <c r="AY89" s="24" t="s">
        <v>147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4" t="s">
        <v>90</v>
      </c>
      <c r="BK89" s="233">
        <f>ROUND(I89*H89,2)</f>
        <v>0</v>
      </c>
      <c r="BL89" s="24" t="s">
        <v>154</v>
      </c>
      <c r="BM89" s="24" t="s">
        <v>1041</v>
      </c>
    </row>
    <row r="90" s="11" customFormat="1">
      <c r="B90" s="234"/>
      <c r="C90" s="235"/>
      <c r="D90" s="236" t="s">
        <v>156</v>
      </c>
      <c r="E90" s="237" t="s">
        <v>80</v>
      </c>
      <c r="F90" s="238" t="s">
        <v>1042</v>
      </c>
      <c r="G90" s="235"/>
      <c r="H90" s="239">
        <v>269</v>
      </c>
      <c r="I90" s="240"/>
      <c r="J90" s="235"/>
      <c r="K90" s="235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156</v>
      </c>
      <c r="AU90" s="245" t="s">
        <v>92</v>
      </c>
      <c r="AV90" s="11" t="s">
        <v>92</v>
      </c>
      <c r="AW90" s="11" t="s">
        <v>44</v>
      </c>
      <c r="AX90" s="11" t="s">
        <v>82</v>
      </c>
      <c r="AY90" s="245" t="s">
        <v>147</v>
      </c>
    </row>
    <row r="91" s="12" customFormat="1">
      <c r="B91" s="246"/>
      <c r="C91" s="247"/>
      <c r="D91" s="236" t="s">
        <v>156</v>
      </c>
      <c r="E91" s="248" t="s">
        <v>80</v>
      </c>
      <c r="F91" s="249" t="s">
        <v>158</v>
      </c>
      <c r="G91" s="247"/>
      <c r="H91" s="250">
        <v>269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156</v>
      </c>
      <c r="AU91" s="256" t="s">
        <v>92</v>
      </c>
      <c r="AV91" s="12" t="s">
        <v>154</v>
      </c>
      <c r="AW91" s="12" t="s">
        <v>44</v>
      </c>
      <c r="AX91" s="12" t="s">
        <v>90</v>
      </c>
      <c r="AY91" s="256" t="s">
        <v>147</v>
      </c>
    </row>
    <row r="92" s="1" customFormat="1" ht="38.25" customHeight="1">
      <c r="B92" s="47"/>
      <c r="C92" s="222" t="s">
        <v>163</v>
      </c>
      <c r="D92" s="222" t="s">
        <v>149</v>
      </c>
      <c r="E92" s="223" t="s">
        <v>177</v>
      </c>
      <c r="F92" s="224" t="s">
        <v>178</v>
      </c>
      <c r="G92" s="225" t="s">
        <v>166</v>
      </c>
      <c r="H92" s="226">
        <v>636.95500000000004</v>
      </c>
      <c r="I92" s="227"/>
      <c r="J92" s="228">
        <f>ROUND(I92*H92,2)</f>
        <v>0</v>
      </c>
      <c r="K92" s="224" t="s">
        <v>153</v>
      </c>
      <c r="L92" s="73"/>
      <c r="M92" s="229" t="s">
        <v>80</v>
      </c>
      <c r="N92" s="230" t="s">
        <v>52</v>
      </c>
      <c r="O92" s="48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4" t="s">
        <v>154</v>
      </c>
      <c r="AT92" s="24" t="s">
        <v>149</v>
      </c>
      <c r="AU92" s="24" t="s">
        <v>92</v>
      </c>
      <c r="AY92" s="24" t="s">
        <v>147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90</v>
      </c>
      <c r="BK92" s="233">
        <f>ROUND(I92*H92,2)</f>
        <v>0</v>
      </c>
      <c r="BL92" s="24" t="s">
        <v>154</v>
      </c>
      <c r="BM92" s="24" t="s">
        <v>1043</v>
      </c>
    </row>
    <row r="93" s="11" customFormat="1">
      <c r="B93" s="234"/>
      <c r="C93" s="235"/>
      <c r="D93" s="236" t="s">
        <v>156</v>
      </c>
      <c r="E93" s="237" t="s">
        <v>80</v>
      </c>
      <c r="F93" s="238" t="s">
        <v>1044</v>
      </c>
      <c r="G93" s="235"/>
      <c r="H93" s="239">
        <v>636.95500000000004</v>
      </c>
      <c r="I93" s="240"/>
      <c r="J93" s="235"/>
      <c r="K93" s="235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156</v>
      </c>
      <c r="AU93" s="245" t="s">
        <v>92</v>
      </c>
      <c r="AV93" s="11" t="s">
        <v>92</v>
      </c>
      <c r="AW93" s="11" t="s">
        <v>44</v>
      </c>
      <c r="AX93" s="11" t="s">
        <v>82</v>
      </c>
      <c r="AY93" s="245" t="s">
        <v>147</v>
      </c>
    </row>
    <row r="94" s="12" customFormat="1">
      <c r="B94" s="246"/>
      <c r="C94" s="247"/>
      <c r="D94" s="236" t="s">
        <v>156</v>
      </c>
      <c r="E94" s="248" t="s">
        <v>80</v>
      </c>
      <c r="F94" s="249" t="s">
        <v>158</v>
      </c>
      <c r="G94" s="247"/>
      <c r="H94" s="250">
        <v>636.95500000000004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156</v>
      </c>
      <c r="AU94" s="256" t="s">
        <v>92</v>
      </c>
      <c r="AV94" s="12" t="s">
        <v>154</v>
      </c>
      <c r="AW94" s="12" t="s">
        <v>44</v>
      </c>
      <c r="AX94" s="12" t="s">
        <v>90</v>
      </c>
      <c r="AY94" s="256" t="s">
        <v>147</v>
      </c>
    </row>
    <row r="95" s="1" customFormat="1" ht="38.25" customHeight="1">
      <c r="B95" s="47"/>
      <c r="C95" s="222" t="s">
        <v>154</v>
      </c>
      <c r="D95" s="222" t="s">
        <v>149</v>
      </c>
      <c r="E95" s="223" t="s">
        <v>183</v>
      </c>
      <c r="F95" s="224" t="s">
        <v>184</v>
      </c>
      <c r="G95" s="225" t="s">
        <v>166</v>
      </c>
      <c r="H95" s="226">
        <v>318.47800000000001</v>
      </c>
      <c r="I95" s="227"/>
      <c r="J95" s="228">
        <f>ROUND(I95*H95,2)</f>
        <v>0</v>
      </c>
      <c r="K95" s="224" t="s">
        <v>153</v>
      </c>
      <c r="L95" s="73"/>
      <c r="M95" s="229" t="s">
        <v>80</v>
      </c>
      <c r="N95" s="230" t="s">
        <v>52</v>
      </c>
      <c r="O95" s="48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4" t="s">
        <v>154</v>
      </c>
      <c r="AT95" s="24" t="s">
        <v>149</v>
      </c>
      <c r="AU95" s="24" t="s">
        <v>92</v>
      </c>
      <c r="AY95" s="24" t="s">
        <v>147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4" t="s">
        <v>90</v>
      </c>
      <c r="BK95" s="233">
        <f>ROUND(I95*H95,2)</f>
        <v>0</v>
      </c>
      <c r="BL95" s="24" t="s">
        <v>154</v>
      </c>
      <c r="BM95" s="24" t="s">
        <v>1045</v>
      </c>
    </row>
    <row r="96" s="11" customFormat="1">
      <c r="B96" s="234"/>
      <c r="C96" s="235"/>
      <c r="D96" s="236" t="s">
        <v>156</v>
      </c>
      <c r="E96" s="237" t="s">
        <v>80</v>
      </c>
      <c r="F96" s="238" t="s">
        <v>1046</v>
      </c>
      <c r="G96" s="235"/>
      <c r="H96" s="239">
        <v>318.47800000000001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156</v>
      </c>
      <c r="AU96" s="245" t="s">
        <v>92</v>
      </c>
      <c r="AV96" s="11" t="s">
        <v>92</v>
      </c>
      <c r="AW96" s="11" t="s">
        <v>44</v>
      </c>
      <c r="AX96" s="11" t="s">
        <v>82</v>
      </c>
      <c r="AY96" s="245" t="s">
        <v>147</v>
      </c>
    </row>
    <row r="97" s="12" customFormat="1">
      <c r="B97" s="246"/>
      <c r="C97" s="247"/>
      <c r="D97" s="236" t="s">
        <v>156</v>
      </c>
      <c r="E97" s="248" t="s">
        <v>80</v>
      </c>
      <c r="F97" s="249" t="s">
        <v>158</v>
      </c>
      <c r="G97" s="247"/>
      <c r="H97" s="250">
        <v>318.47800000000001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AT97" s="256" t="s">
        <v>156</v>
      </c>
      <c r="AU97" s="256" t="s">
        <v>92</v>
      </c>
      <c r="AV97" s="12" t="s">
        <v>154</v>
      </c>
      <c r="AW97" s="12" t="s">
        <v>44</v>
      </c>
      <c r="AX97" s="12" t="s">
        <v>90</v>
      </c>
      <c r="AY97" s="256" t="s">
        <v>147</v>
      </c>
    </row>
    <row r="98" s="1" customFormat="1" ht="38.25" customHeight="1">
      <c r="B98" s="47"/>
      <c r="C98" s="222" t="s">
        <v>176</v>
      </c>
      <c r="D98" s="222" t="s">
        <v>149</v>
      </c>
      <c r="E98" s="223" t="s">
        <v>196</v>
      </c>
      <c r="F98" s="224" t="s">
        <v>197</v>
      </c>
      <c r="G98" s="225" t="s">
        <v>166</v>
      </c>
      <c r="H98" s="226">
        <v>636.95500000000004</v>
      </c>
      <c r="I98" s="227"/>
      <c r="J98" s="228">
        <f>ROUND(I98*H98,2)</f>
        <v>0</v>
      </c>
      <c r="K98" s="224" t="s">
        <v>153</v>
      </c>
      <c r="L98" s="73"/>
      <c r="M98" s="229" t="s">
        <v>80</v>
      </c>
      <c r="N98" s="230" t="s">
        <v>52</v>
      </c>
      <c r="O98" s="48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4" t="s">
        <v>154</v>
      </c>
      <c r="AT98" s="24" t="s">
        <v>149</v>
      </c>
      <c r="AU98" s="24" t="s">
        <v>92</v>
      </c>
      <c r="AY98" s="24" t="s">
        <v>147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90</v>
      </c>
      <c r="BK98" s="233">
        <f>ROUND(I98*H98,2)</f>
        <v>0</v>
      </c>
      <c r="BL98" s="24" t="s">
        <v>154</v>
      </c>
      <c r="BM98" s="24" t="s">
        <v>1047</v>
      </c>
    </row>
    <row r="99" s="11" customFormat="1">
      <c r="B99" s="234"/>
      <c r="C99" s="235"/>
      <c r="D99" s="236" t="s">
        <v>156</v>
      </c>
      <c r="E99" s="237" t="s">
        <v>80</v>
      </c>
      <c r="F99" s="238" t="s">
        <v>1044</v>
      </c>
      <c r="G99" s="235"/>
      <c r="H99" s="239">
        <v>636.95500000000004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156</v>
      </c>
      <c r="AU99" s="245" t="s">
        <v>92</v>
      </c>
      <c r="AV99" s="11" t="s">
        <v>92</v>
      </c>
      <c r="AW99" s="11" t="s">
        <v>44</v>
      </c>
      <c r="AX99" s="11" t="s">
        <v>82</v>
      </c>
      <c r="AY99" s="245" t="s">
        <v>147</v>
      </c>
    </row>
    <row r="100" s="12" customFormat="1">
      <c r="B100" s="246"/>
      <c r="C100" s="247"/>
      <c r="D100" s="236" t="s">
        <v>156</v>
      </c>
      <c r="E100" s="248" t="s">
        <v>80</v>
      </c>
      <c r="F100" s="249" t="s">
        <v>158</v>
      </c>
      <c r="G100" s="247"/>
      <c r="H100" s="250">
        <v>636.95500000000004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AT100" s="256" t="s">
        <v>156</v>
      </c>
      <c r="AU100" s="256" t="s">
        <v>92</v>
      </c>
      <c r="AV100" s="12" t="s">
        <v>154</v>
      </c>
      <c r="AW100" s="12" t="s">
        <v>44</v>
      </c>
      <c r="AX100" s="12" t="s">
        <v>90</v>
      </c>
      <c r="AY100" s="256" t="s">
        <v>147</v>
      </c>
    </row>
    <row r="101" s="1" customFormat="1" ht="38.25" customHeight="1">
      <c r="B101" s="47"/>
      <c r="C101" s="222" t="s">
        <v>182</v>
      </c>
      <c r="D101" s="222" t="s">
        <v>149</v>
      </c>
      <c r="E101" s="223" t="s">
        <v>200</v>
      </c>
      <c r="F101" s="224" t="s">
        <v>201</v>
      </c>
      <c r="G101" s="225" t="s">
        <v>166</v>
      </c>
      <c r="H101" s="226">
        <v>318.47800000000001</v>
      </c>
      <c r="I101" s="227"/>
      <c r="J101" s="228">
        <f>ROUND(I101*H101,2)</f>
        <v>0</v>
      </c>
      <c r="K101" s="224" t="s">
        <v>153</v>
      </c>
      <c r="L101" s="73"/>
      <c r="M101" s="229" t="s">
        <v>80</v>
      </c>
      <c r="N101" s="230" t="s">
        <v>52</v>
      </c>
      <c r="O101" s="48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4" t="s">
        <v>154</v>
      </c>
      <c r="AT101" s="24" t="s">
        <v>149</v>
      </c>
      <c r="AU101" s="24" t="s">
        <v>92</v>
      </c>
      <c r="AY101" s="24" t="s">
        <v>147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90</v>
      </c>
      <c r="BK101" s="233">
        <f>ROUND(I101*H101,2)</f>
        <v>0</v>
      </c>
      <c r="BL101" s="24" t="s">
        <v>154</v>
      </c>
      <c r="BM101" s="24" t="s">
        <v>1048</v>
      </c>
    </row>
    <row r="102" s="11" customFormat="1">
      <c r="B102" s="234"/>
      <c r="C102" s="235"/>
      <c r="D102" s="236" t="s">
        <v>156</v>
      </c>
      <c r="E102" s="237" t="s">
        <v>80</v>
      </c>
      <c r="F102" s="238" t="s">
        <v>1046</v>
      </c>
      <c r="G102" s="235"/>
      <c r="H102" s="239">
        <v>318.47800000000001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156</v>
      </c>
      <c r="AU102" s="245" t="s">
        <v>92</v>
      </c>
      <c r="AV102" s="11" t="s">
        <v>92</v>
      </c>
      <c r="AW102" s="11" t="s">
        <v>44</v>
      </c>
      <c r="AX102" s="11" t="s">
        <v>82</v>
      </c>
      <c r="AY102" s="245" t="s">
        <v>147</v>
      </c>
    </row>
    <row r="103" s="12" customFormat="1">
      <c r="B103" s="246"/>
      <c r="C103" s="247"/>
      <c r="D103" s="236" t="s">
        <v>156</v>
      </c>
      <c r="E103" s="248" t="s">
        <v>80</v>
      </c>
      <c r="F103" s="249" t="s">
        <v>158</v>
      </c>
      <c r="G103" s="247"/>
      <c r="H103" s="250">
        <v>318.47800000000001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156</v>
      </c>
      <c r="AU103" s="256" t="s">
        <v>92</v>
      </c>
      <c r="AV103" s="12" t="s">
        <v>154</v>
      </c>
      <c r="AW103" s="12" t="s">
        <v>44</v>
      </c>
      <c r="AX103" s="12" t="s">
        <v>90</v>
      </c>
      <c r="AY103" s="256" t="s">
        <v>147</v>
      </c>
    </row>
    <row r="104" s="1" customFormat="1" ht="25.5" customHeight="1">
      <c r="B104" s="47"/>
      <c r="C104" s="222" t="s">
        <v>187</v>
      </c>
      <c r="D104" s="222" t="s">
        <v>149</v>
      </c>
      <c r="E104" s="223" t="s">
        <v>204</v>
      </c>
      <c r="F104" s="224" t="s">
        <v>205</v>
      </c>
      <c r="G104" s="225" t="s">
        <v>206</v>
      </c>
      <c r="H104" s="226">
        <v>3161.9200000000001</v>
      </c>
      <c r="I104" s="227"/>
      <c r="J104" s="228">
        <f>ROUND(I104*H104,2)</f>
        <v>0</v>
      </c>
      <c r="K104" s="224" t="s">
        <v>153</v>
      </c>
      <c r="L104" s="73"/>
      <c r="M104" s="229" t="s">
        <v>80</v>
      </c>
      <c r="N104" s="230" t="s">
        <v>52</v>
      </c>
      <c r="O104" s="48"/>
      <c r="P104" s="231">
        <f>O104*H104</f>
        <v>0</v>
      </c>
      <c r="Q104" s="231">
        <v>0.00084000000000000003</v>
      </c>
      <c r="R104" s="231">
        <f>Q104*H104</f>
        <v>2.6560128000000001</v>
      </c>
      <c r="S104" s="231">
        <v>0</v>
      </c>
      <c r="T104" s="232">
        <f>S104*H104</f>
        <v>0</v>
      </c>
      <c r="AR104" s="24" t="s">
        <v>154</v>
      </c>
      <c r="AT104" s="24" t="s">
        <v>149</v>
      </c>
      <c r="AU104" s="24" t="s">
        <v>92</v>
      </c>
      <c r="AY104" s="24" t="s">
        <v>147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90</v>
      </c>
      <c r="BK104" s="233">
        <f>ROUND(I104*H104,2)</f>
        <v>0</v>
      </c>
      <c r="BL104" s="24" t="s">
        <v>154</v>
      </c>
      <c r="BM104" s="24" t="s">
        <v>1049</v>
      </c>
    </row>
    <row r="105" s="11" customFormat="1">
      <c r="B105" s="234"/>
      <c r="C105" s="235"/>
      <c r="D105" s="236" t="s">
        <v>156</v>
      </c>
      <c r="E105" s="237" t="s">
        <v>80</v>
      </c>
      <c r="F105" s="238" t="s">
        <v>1050</v>
      </c>
      <c r="G105" s="235"/>
      <c r="H105" s="239">
        <v>3161.9200000000001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156</v>
      </c>
      <c r="AU105" s="245" t="s">
        <v>92</v>
      </c>
      <c r="AV105" s="11" t="s">
        <v>92</v>
      </c>
      <c r="AW105" s="11" t="s">
        <v>44</v>
      </c>
      <c r="AX105" s="11" t="s">
        <v>82</v>
      </c>
      <c r="AY105" s="245" t="s">
        <v>147</v>
      </c>
    </row>
    <row r="106" s="12" customFormat="1">
      <c r="B106" s="246"/>
      <c r="C106" s="247"/>
      <c r="D106" s="236" t="s">
        <v>156</v>
      </c>
      <c r="E106" s="248" t="s">
        <v>80</v>
      </c>
      <c r="F106" s="249" t="s">
        <v>158</v>
      </c>
      <c r="G106" s="247"/>
      <c r="H106" s="250">
        <v>3161.9200000000001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156</v>
      </c>
      <c r="AU106" s="256" t="s">
        <v>92</v>
      </c>
      <c r="AV106" s="12" t="s">
        <v>154</v>
      </c>
      <c r="AW106" s="12" t="s">
        <v>44</v>
      </c>
      <c r="AX106" s="12" t="s">
        <v>90</v>
      </c>
      <c r="AY106" s="256" t="s">
        <v>147</v>
      </c>
    </row>
    <row r="107" s="1" customFormat="1" ht="25.5" customHeight="1">
      <c r="B107" s="47"/>
      <c r="C107" s="222" t="s">
        <v>191</v>
      </c>
      <c r="D107" s="222" t="s">
        <v>149</v>
      </c>
      <c r="E107" s="223" t="s">
        <v>215</v>
      </c>
      <c r="F107" s="224" t="s">
        <v>216</v>
      </c>
      <c r="G107" s="225" t="s">
        <v>206</v>
      </c>
      <c r="H107" s="226">
        <v>3161.9200000000001</v>
      </c>
      <c r="I107" s="227"/>
      <c r="J107" s="228">
        <f>ROUND(I107*H107,2)</f>
        <v>0</v>
      </c>
      <c r="K107" s="224" t="s">
        <v>153</v>
      </c>
      <c r="L107" s="73"/>
      <c r="M107" s="229" t="s">
        <v>80</v>
      </c>
      <c r="N107" s="230" t="s">
        <v>52</v>
      </c>
      <c r="O107" s="48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4" t="s">
        <v>154</v>
      </c>
      <c r="AT107" s="24" t="s">
        <v>149</v>
      </c>
      <c r="AU107" s="24" t="s">
        <v>92</v>
      </c>
      <c r="AY107" s="24" t="s">
        <v>147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90</v>
      </c>
      <c r="BK107" s="233">
        <f>ROUND(I107*H107,2)</f>
        <v>0</v>
      </c>
      <c r="BL107" s="24" t="s">
        <v>154</v>
      </c>
      <c r="BM107" s="24" t="s">
        <v>1051</v>
      </c>
    </row>
    <row r="108" s="11" customFormat="1">
      <c r="B108" s="234"/>
      <c r="C108" s="235"/>
      <c r="D108" s="236" t="s">
        <v>156</v>
      </c>
      <c r="E108" s="237" t="s">
        <v>80</v>
      </c>
      <c r="F108" s="238" t="s">
        <v>1050</v>
      </c>
      <c r="G108" s="235"/>
      <c r="H108" s="239">
        <v>3161.9200000000001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156</v>
      </c>
      <c r="AU108" s="245" t="s">
        <v>92</v>
      </c>
      <c r="AV108" s="11" t="s">
        <v>92</v>
      </c>
      <c r="AW108" s="11" t="s">
        <v>44</v>
      </c>
      <c r="AX108" s="11" t="s">
        <v>82</v>
      </c>
      <c r="AY108" s="245" t="s">
        <v>147</v>
      </c>
    </row>
    <row r="109" s="12" customFormat="1">
      <c r="B109" s="246"/>
      <c r="C109" s="247"/>
      <c r="D109" s="236" t="s">
        <v>156</v>
      </c>
      <c r="E109" s="248" t="s">
        <v>80</v>
      </c>
      <c r="F109" s="249" t="s">
        <v>158</v>
      </c>
      <c r="G109" s="247"/>
      <c r="H109" s="250">
        <v>3161.9200000000001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156</v>
      </c>
      <c r="AU109" s="256" t="s">
        <v>92</v>
      </c>
      <c r="AV109" s="12" t="s">
        <v>154</v>
      </c>
      <c r="AW109" s="12" t="s">
        <v>44</v>
      </c>
      <c r="AX109" s="12" t="s">
        <v>90</v>
      </c>
      <c r="AY109" s="256" t="s">
        <v>147</v>
      </c>
    </row>
    <row r="110" s="1" customFormat="1" ht="38.25" customHeight="1">
      <c r="B110" s="47"/>
      <c r="C110" s="222" t="s">
        <v>195</v>
      </c>
      <c r="D110" s="222" t="s">
        <v>149</v>
      </c>
      <c r="E110" s="223" t="s">
        <v>285</v>
      </c>
      <c r="F110" s="224" t="s">
        <v>286</v>
      </c>
      <c r="G110" s="225" t="s">
        <v>166</v>
      </c>
      <c r="H110" s="226">
        <v>1179.26</v>
      </c>
      <c r="I110" s="227"/>
      <c r="J110" s="228">
        <f>ROUND(I110*H110,2)</f>
        <v>0</v>
      </c>
      <c r="K110" s="224" t="s">
        <v>153</v>
      </c>
      <c r="L110" s="73"/>
      <c r="M110" s="229" t="s">
        <v>80</v>
      </c>
      <c r="N110" s="230" t="s">
        <v>52</v>
      </c>
      <c r="O110" s="48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4" t="s">
        <v>154</v>
      </c>
      <c r="AT110" s="24" t="s">
        <v>149</v>
      </c>
      <c r="AU110" s="24" t="s">
        <v>92</v>
      </c>
      <c r="AY110" s="24" t="s">
        <v>147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90</v>
      </c>
      <c r="BK110" s="233">
        <f>ROUND(I110*H110,2)</f>
        <v>0</v>
      </c>
      <c r="BL110" s="24" t="s">
        <v>154</v>
      </c>
      <c r="BM110" s="24" t="s">
        <v>1052</v>
      </c>
    </row>
    <row r="111" s="11" customFormat="1">
      <c r="B111" s="234"/>
      <c r="C111" s="235"/>
      <c r="D111" s="236" t="s">
        <v>156</v>
      </c>
      <c r="E111" s="237" t="s">
        <v>80</v>
      </c>
      <c r="F111" s="238" t="s">
        <v>1053</v>
      </c>
      <c r="G111" s="235"/>
      <c r="H111" s="239">
        <v>1179.26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156</v>
      </c>
      <c r="AU111" s="245" t="s">
        <v>92</v>
      </c>
      <c r="AV111" s="11" t="s">
        <v>92</v>
      </c>
      <c r="AW111" s="11" t="s">
        <v>44</v>
      </c>
      <c r="AX111" s="11" t="s">
        <v>82</v>
      </c>
      <c r="AY111" s="245" t="s">
        <v>147</v>
      </c>
    </row>
    <row r="112" s="12" customFormat="1">
      <c r="B112" s="246"/>
      <c r="C112" s="247"/>
      <c r="D112" s="236" t="s">
        <v>156</v>
      </c>
      <c r="E112" s="248" t="s">
        <v>80</v>
      </c>
      <c r="F112" s="249" t="s">
        <v>158</v>
      </c>
      <c r="G112" s="247"/>
      <c r="H112" s="250">
        <v>1179.26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156</v>
      </c>
      <c r="AU112" s="256" t="s">
        <v>92</v>
      </c>
      <c r="AV112" s="12" t="s">
        <v>154</v>
      </c>
      <c r="AW112" s="12" t="s">
        <v>44</v>
      </c>
      <c r="AX112" s="12" t="s">
        <v>90</v>
      </c>
      <c r="AY112" s="256" t="s">
        <v>147</v>
      </c>
    </row>
    <row r="113" s="1" customFormat="1" ht="16.5" customHeight="1">
      <c r="B113" s="47"/>
      <c r="C113" s="222" t="s">
        <v>199</v>
      </c>
      <c r="D113" s="222" t="s">
        <v>149</v>
      </c>
      <c r="E113" s="223" t="s">
        <v>290</v>
      </c>
      <c r="F113" s="224" t="s">
        <v>291</v>
      </c>
      <c r="G113" s="225" t="s">
        <v>166</v>
      </c>
      <c r="H113" s="226">
        <v>1273.9100000000001</v>
      </c>
      <c r="I113" s="227"/>
      <c r="J113" s="228">
        <f>ROUND(I113*H113,2)</f>
        <v>0</v>
      </c>
      <c r="K113" s="224" t="s">
        <v>80</v>
      </c>
      <c r="L113" s="73"/>
      <c r="M113" s="229" t="s">
        <v>80</v>
      </c>
      <c r="N113" s="230" t="s">
        <v>52</v>
      </c>
      <c r="O113" s="48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AR113" s="24" t="s">
        <v>154</v>
      </c>
      <c r="AT113" s="24" t="s">
        <v>149</v>
      </c>
      <c r="AU113" s="24" t="s">
        <v>92</v>
      </c>
      <c r="AY113" s="24" t="s">
        <v>147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90</v>
      </c>
      <c r="BK113" s="233">
        <f>ROUND(I113*H113,2)</f>
        <v>0</v>
      </c>
      <c r="BL113" s="24" t="s">
        <v>154</v>
      </c>
      <c r="BM113" s="24" t="s">
        <v>1054</v>
      </c>
    </row>
    <row r="114" s="11" customFormat="1">
      <c r="B114" s="234"/>
      <c r="C114" s="235"/>
      <c r="D114" s="236" t="s">
        <v>156</v>
      </c>
      <c r="E114" s="237" t="s">
        <v>80</v>
      </c>
      <c r="F114" s="238" t="s">
        <v>1055</v>
      </c>
      <c r="G114" s="235"/>
      <c r="H114" s="239">
        <v>1273.9100000000001</v>
      </c>
      <c r="I114" s="240"/>
      <c r="J114" s="235"/>
      <c r="K114" s="235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156</v>
      </c>
      <c r="AU114" s="245" t="s">
        <v>92</v>
      </c>
      <c r="AV114" s="11" t="s">
        <v>92</v>
      </c>
      <c r="AW114" s="11" t="s">
        <v>44</v>
      </c>
      <c r="AX114" s="11" t="s">
        <v>82</v>
      </c>
      <c r="AY114" s="245" t="s">
        <v>147</v>
      </c>
    </row>
    <row r="115" s="12" customFormat="1">
      <c r="B115" s="246"/>
      <c r="C115" s="247"/>
      <c r="D115" s="236" t="s">
        <v>156</v>
      </c>
      <c r="E115" s="248" t="s">
        <v>80</v>
      </c>
      <c r="F115" s="249" t="s">
        <v>158</v>
      </c>
      <c r="G115" s="247"/>
      <c r="H115" s="250">
        <v>1273.9100000000001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AT115" s="256" t="s">
        <v>156</v>
      </c>
      <c r="AU115" s="256" t="s">
        <v>92</v>
      </c>
      <c r="AV115" s="12" t="s">
        <v>154</v>
      </c>
      <c r="AW115" s="12" t="s">
        <v>44</v>
      </c>
      <c r="AX115" s="12" t="s">
        <v>90</v>
      </c>
      <c r="AY115" s="256" t="s">
        <v>147</v>
      </c>
    </row>
    <row r="116" s="1" customFormat="1" ht="25.5" customHeight="1">
      <c r="B116" s="47"/>
      <c r="C116" s="222" t="s">
        <v>203</v>
      </c>
      <c r="D116" s="222" t="s">
        <v>149</v>
      </c>
      <c r="E116" s="223" t="s">
        <v>295</v>
      </c>
      <c r="F116" s="224" t="s">
        <v>296</v>
      </c>
      <c r="G116" s="225" t="s">
        <v>166</v>
      </c>
      <c r="H116" s="226">
        <v>1179.26</v>
      </c>
      <c r="I116" s="227"/>
      <c r="J116" s="228">
        <f>ROUND(I116*H116,2)</f>
        <v>0</v>
      </c>
      <c r="K116" s="224" t="s">
        <v>153</v>
      </c>
      <c r="L116" s="73"/>
      <c r="M116" s="229" t="s">
        <v>80</v>
      </c>
      <c r="N116" s="230" t="s">
        <v>52</v>
      </c>
      <c r="O116" s="48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AR116" s="24" t="s">
        <v>154</v>
      </c>
      <c r="AT116" s="24" t="s">
        <v>149</v>
      </c>
      <c r="AU116" s="24" t="s">
        <v>92</v>
      </c>
      <c r="AY116" s="24" t="s">
        <v>147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4" t="s">
        <v>90</v>
      </c>
      <c r="BK116" s="233">
        <f>ROUND(I116*H116,2)</f>
        <v>0</v>
      </c>
      <c r="BL116" s="24" t="s">
        <v>154</v>
      </c>
      <c r="BM116" s="24" t="s">
        <v>1056</v>
      </c>
    </row>
    <row r="117" s="11" customFormat="1">
      <c r="B117" s="234"/>
      <c r="C117" s="235"/>
      <c r="D117" s="236" t="s">
        <v>156</v>
      </c>
      <c r="E117" s="237" t="s">
        <v>80</v>
      </c>
      <c r="F117" s="238" t="s">
        <v>1053</v>
      </c>
      <c r="G117" s="235"/>
      <c r="H117" s="239">
        <v>1179.26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156</v>
      </c>
      <c r="AU117" s="245" t="s">
        <v>92</v>
      </c>
      <c r="AV117" s="11" t="s">
        <v>92</v>
      </c>
      <c r="AW117" s="11" t="s">
        <v>44</v>
      </c>
      <c r="AX117" s="11" t="s">
        <v>82</v>
      </c>
      <c r="AY117" s="245" t="s">
        <v>147</v>
      </c>
    </row>
    <row r="118" s="12" customFormat="1">
      <c r="B118" s="246"/>
      <c r="C118" s="247"/>
      <c r="D118" s="236" t="s">
        <v>156</v>
      </c>
      <c r="E118" s="248" t="s">
        <v>80</v>
      </c>
      <c r="F118" s="249" t="s">
        <v>158</v>
      </c>
      <c r="G118" s="247"/>
      <c r="H118" s="250">
        <v>1179.26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156</v>
      </c>
      <c r="AU118" s="256" t="s">
        <v>92</v>
      </c>
      <c r="AV118" s="12" t="s">
        <v>154</v>
      </c>
      <c r="AW118" s="12" t="s">
        <v>44</v>
      </c>
      <c r="AX118" s="12" t="s">
        <v>90</v>
      </c>
      <c r="AY118" s="256" t="s">
        <v>147</v>
      </c>
    </row>
    <row r="119" s="1" customFormat="1" ht="25.5" customHeight="1">
      <c r="B119" s="47"/>
      <c r="C119" s="222" t="s">
        <v>209</v>
      </c>
      <c r="D119" s="222" t="s">
        <v>149</v>
      </c>
      <c r="E119" s="223" t="s">
        <v>299</v>
      </c>
      <c r="F119" s="224" t="s">
        <v>300</v>
      </c>
      <c r="G119" s="225" t="s">
        <v>166</v>
      </c>
      <c r="H119" s="226">
        <v>845.41999999999996</v>
      </c>
      <c r="I119" s="227"/>
      <c r="J119" s="228">
        <f>ROUND(I119*H119,2)</f>
        <v>0</v>
      </c>
      <c r="K119" s="224" t="s">
        <v>153</v>
      </c>
      <c r="L119" s="73"/>
      <c r="M119" s="229" t="s">
        <v>80</v>
      </c>
      <c r="N119" s="230" t="s">
        <v>52</v>
      </c>
      <c r="O119" s="48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4" t="s">
        <v>154</v>
      </c>
      <c r="AT119" s="24" t="s">
        <v>149</v>
      </c>
      <c r="AU119" s="24" t="s">
        <v>92</v>
      </c>
      <c r="AY119" s="24" t="s">
        <v>147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4" t="s">
        <v>90</v>
      </c>
      <c r="BK119" s="233">
        <f>ROUND(I119*H119,2)</f>
        <v>0</v>
      </c>
      <c r="BL119" s="24" t="s">
        <v>154</v>
      </c>
      <c r="BM119" s="24" t="s">
        <v>1057</v>
      </c>
    </row>
    <row r="120" s="11" customFormat="1">
      <c r="B120" s="234"/>
      <c r="C120" s="235"/>
      <c r="D120" s="236" t="s">
        <v>156</v>
      </c>
      <c r="E120" s="237" t="s">
        <v>80</v>
      </c>
      <c r="F120" s="238" t="s">
        <v>1058</v>
      </c>
      <c r="G120" s="235"/>
      <c r="H120" s="239">
        <v>845.41999999999996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156</v>
      </c>
      <c r="AU120" s="245" t="s">
        <v>92</v>
      </c>
      <c r="AV120" s="11" t="s">
        <v>92</v>
      </c>
      <c r="AW120" s="11" t="s">
        <v>44</v>
      </c>
      <c r="AX120" s="11" t="s">
        <v>82</v>
      </c>
      <c r="AY120" s="245" t="s">
        <v>147</v>
      </c>
    </row>
    <row r="121" s="12" customFormat="1">
      <c r="B121" s="246"/>
      <c r="C121" s="247"/>
      <c r="D121" s="236" t="s">
        <v>156</v>
      </c>
      <c r="E121" s="248" t="s">
        <v>80</v>
      </c>
      <c r="F121" s="249" t="s">
        <v>158</v>
      </c>
      <c r="G121" s="247"/>
      <c r="H121" s="250">
        <v>845.41999999999996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156</v>
      </c>
      <c r="AU121" s="256" t="s">
        <v>92</v>
      </c>
      <c r="AV121" s="12" t="s">
        <v>154</v>
      </c>
      <c r="AW121" s="12" t="s">
        <v>44</v>
      </c>
      <c r="AX121" s="12" t="s">
        <v>90</v>
      </c>
      <c r="AY121" s="256" t="s">
        <v>147</v>
      </c>
    </row>
    <row r="122" s="1" customFormat="1" ht="16.5" customHeight="1">
      <c r="B122" s="47"/>
      <c r="C122" s="280" t="s">
        <v>214</v>
      </c>
      <c r="D122" s="280" t="s">
        <v>241</v>
      </c>
      <c r="E122" s="281" t="s">
        <v>304</v>
      </c>
      <c r="F122" s="282" t="s">
        <v>305</v>
      </c>
      <c r="G122" s="283" t="s">
        <v>244</v>
      </c>
      <c r="H122" s="284">
        <v>1736.577</v>
      </c>
      <c r="I122" s="285"/>
      <c r="J122" s="286">
        <f>ROUND(I122*H122,2)</f>
        <v>0</v>
      </c>
      <c r="K122" s="282" t="s">
        <v>153</v>
      </c>
      <c r="L122" s="287"/>
      <c r="M122" s="288" t="s">
        <v>80</v>
      </c>
      <c r="N122" s="289" t="s">
        <v>52</v>
      </c>
      <c r="O122" s="48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4" t="s">
        <v>191</v>
      </c>
      <c r="AT122" s="24" t="s">
        <v>241</v>
      </c>
      <c r="AU122" s="24" t="s">
        <v>92</v>
      </c>
      <c r="AY122" s="24" t="s">
        <v>147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4" t="s">
        <v>90</v>
      </c>
      <c r="BK122" s="233">
        <f>ROUND(I122*H122,2)</f>
        <v>0</v>
      </c>
      <c r="BL122" s="24" t="s">
        <v>154</v>
      </c>
      <c r="BM122" s="24" t="s">
        <v>1059</v>
      </c>
    </row>
    <row r="123" s="11" customFormat="1">
      <c r="B123" s="234"/>
      <c r="C123" s="235"/>
      <c r="D123" s="236" t="s">
        <v>156</v>
      </c>
      <c r="E123" s="237" t="s">
        <v>80</v>
      </c>
      <c r="F123" s="238" t="s">
        <v>1060</v>
      </c>
      <c r="G123" s="235"/>
      <c r="H123" s="239">
        <v>1736.577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156</v>
      </c>
      <c r="AU123" s="245" t="s">
        <v>92</v>
      </c>
      <c r="AV123" s="11" t="s">
        <v>92</v>
      </c>
      <c r="AW123" s="11" t="s">
        <v>44</v>
      </c>
      <c r="AX123" s="11" t="s">
        <v>82</v>
      </c>
      <c r="AY123" s="245" t="s">
        <v>147</v>
      </c>
    </row>
    <row r="124" s="12" customFormat="1">
      <c r="B124" s="246"/>
      <c r="C124" s="247"/>
      <c r="D124" s="236" t="s">
        <v>156</v>
      </c>
      <c r="E124" s="248" t="s">
        <v>80</v>
      </c>
      <c r="F124" s="249" t="s">
        <v>158</v>
      </c>
      <c r="G124" s="247"/>
      <c r="H124" s="250">
        <v>1736.577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156</v>
      </c>
      <c r="AU124" s="256" t="s">
        <v>92</v>
      </c>
      <c r="AV124" s="12" t="s">
        <v>154</v>
      </c>
      <c r="AW124" s="12" t="s">
        <v>44</v>
      </c>
      <c r="AX124" s="12" t="s">
        <v>90</v>
      </c>
      <c r="AY124" s="256" t="s">
        <v>147</v>
      </c>
    </row>
    <row r="125" s="1" customFormat="1" ht="38.25" customHeight="1">
      <c r="B125" s="47"/>
      <c r="C125" s="222" t="s">
        <v>218</v>
      </c>
      <c r="D125" s="222" t="s">
        <v>149</v>
      </c>
      <c r="E125" s="223" t="s">
        <v>309</v>
      </c>
      <c r="F125" s="224" t="s">
        <v>310</v>
      </c>
      <c r="G125" s="225" t="s">
        <v>166</v>
      </c>
      <c r="H125" s="226">
        <v>333.83999999999997</v>
      </c>
      <c r="I125" s="227"/>
      <c r="J125" s="228">
        <f>ROUND(I125*H125,2)</f>
        <v>0</v>
      </c>
      <c r="K125" s="224" t="s">
        <v>153</v>
      </c>
      <c r="L125" s="73"/>
      <c r="M125" s="229" t="s">
        <v>80</v>
      </c>
      <c r="N125" s="230" t="s">
        <v>52</v>
      </c>
      <c r="O125" s="48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4" t="s">
        <v>154</v>
      </c>
      <c r="AT125" s="24" t="s">
        <v>149</v>
      </c>
      <c r="AU125" s="24" t="s">
        <v>92</v>
      </c>
      <c r="AY125" s="24" t="s">
        <v>147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4" t="s">
        <v>90</v>
      </c>
      <c r="BK125" s="233">
        <f>ROUND(I125*H125,2)</f>
        <v>0</v>
      </c>
      <c r="BL125" s="24" t="s">
        <v>154</v>
      </c>
      <c r="BM125" s="24" t="s">
        <v>1061</v>
      </c>
    </row>
    <row r="126" s="1" customFormat="1">
      <c r="B126" s="47"/>
      <c r="C126" s="75"/>
      <c r="D126" s="236" t="s">
        <v>168</v>
      </c>
      <c r="E126" s="75"/>
      <c r="F126" s="257" t="s">
        <v>312</v>
      </c>
      <c r="G126" s="75"/>
      <c r="H126" s="75"/>
      <c r="I126" s="192"/>
      <c r="J126" s="75"/>
      <c r="K126" s="75"/>
      <c r="L126" s="73"/>
      <c r="M126" s="258"/>
      <c r="N126" s="48"/>
      <c r="O126" s="48"/>
      <c r="P126" s="48"/>
      <c r="Q126" s="48"/>
      <c r="R126" s="48"/>
      <c r="S126" s="48"/>
      <c r="T126" s="96"/>
      <c r="AT126" s="24" t="s">
        <v>168</v>
      </c>
      <c r="AU126" s="24" t="s">
        <v>92</v>
      </c>
    </row>
    <row r="127" s="11" customFormat="1">
      <c r="B127" s="234"/>
      <c r="C127" s="235"/>
      <c r="D127" s="236" t="s">
        <v>156</v>
      </c>
      <c r="E127" s="237" t="s">
        <v>80</v>
      </c>
      <c r="F127" s="238" t="s">
        <v>1062</v>
      </c>
      <c r="G127" s="235"/>
      <c r="H127" s="239">
        <v>333.83999999999997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156</v>
      </c>
      <c r="AU127" s="245" t="s">
        <v>92</v>
      </c>
      <c r="AV127" s="11" t="s">
        <v>92</v>
      </c>
      <c r="AW127" s="11" t="s">
        <v>44</v>
      </c>
      <c r="AX127" s="11" t="s">
        <v>82</v>
      </c>
      <c r="AY127" s="245" t="s">
        <v>147</v>
      </c>
    </row>
    <row r="128" s="12" customFormat="1">
      <c r="B128" s="246"/>
      <c r="C128" s="247"/>
      <c r="D128" s="236" t="s">
        <v>156</v>
      </c>
      <c r="E128" s="248" t="s">
        <v>80</v>
      </c>
      <c r="F128" s="249" t="s">
        <v>158</v>
      </c>
      <c r="G128" s="247"/>
      <c r="H128" s="250">
        <v>333.83999999999997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156</v>
      </c>
      <c r="AU128" s="256" t="s">
        <v>92</v>
      </c>
      <c r="AV128" s="12" t="s">
        <v>154</v>
      </c>
      <c r="AW128" s="12" t="s">
        <v>44</v>
      </c>
      <c r="AX128" s="12" t="s">
        <v>90</v>
      </c>
      <c r="AY128" s="256" t="s">
        <v>147</v>
      </c>
    </row>
    <row r="129" s="1" customFormat="1" ht="16.5" customHeight="1">
      <c r="B129" s="47"/>
      <c r="C129" s="280" t="s">
        <v>10</v>
      </c>
      <c r="D129" s="280" t="s">
        <v>241</v>
      </c>
      <c r="E129" s="281" t="s">
        <v>315</v>
      </c>
      <c r="F129" s="282" t="s">
        <v>316</v>
      </c>
      <c r="G129" s="283" t="s">
        <v>244</v>
      </c>
      <c r="H129" s="284">
        <v>685.74099999999999</v>
      </c>
      <c r="I129" s="285"/>
      <c r="J129" s="286">
        <f>ROUND(I129*H129,2)</f>
        <v>0</v>
      </c>
      <c r="K129" s="282" t="s">
        <v>153</v>
      </c>
      <c r="L129" s="287"/>
      <c r="M129" s="288" t="s">
        <v>80</v>
      </c>
      <c r="N129" s="289" t="s">
        <v>52</v>
      </c>
      <c r="O129" s="48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4" t="s">
        <v>191</v>
      </c>
      <c r="AT129" s="24" t="s">
        <v>241</v>
      </c>
      <c r="AU129" s="24" t="s">
        <v>92</v>
      </c>
      <c r="AY129" s="24" t="s">
        <v>147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90</v>
      </c>
      <c r="BK129" s="233">
        <f>ROUND(I129*H129,2)</f>
        <v>0</v>
      </c>
      <c r="BL129" s="24" t="s">
        <v>154</v>
      </c>
      <c r="BM129" s="24" t="s">
        <v>1063</v>
      </c>
    </row>
    <row r="130" s="11" customFormat="1">
      <c r="B130" s="234"/>
      <c r="C130" s="235"/>
      <c r="D130" s="236" t="s">
        <v>156</v>
      </c>
      <c r="E130" s="237" t="s">
        <v>80</v>
      </c>
      <c r="F130" s="238" t="s">
        <v>1064</v>
      </c>
      <c r="G130" s="235"/>
      <c r="H130" s="239">
        <v>685.74099999999999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156</v>
      </c>
      <c r="AU130" s="245" t="s">
        <v>92</v>
      </c>
      <c r="AV130" s="11" t="s">
        <v>92</v>
      </c>
      <c r="AW130" s="11" t="s">
        <v>44</v>
      </c>
      <c r="AX130" s="11" t="s">
        <v>82</v>
      </c>
      <c r="AY130" s="245" t="s">
        <v>147</v>
      </c>
    </row>
    <row r="131" s="12" customFormat="1">
      <c r="B131" s="246"/>
      <c r="C131" s="247"/>
      <c r="D131" s="236" t="s">
        <v>156</v>
      </c>
      <c r="E131" s="248" t="s">
        <v>80</v>
      </c>
      <c r="F131" s="249" t="s">
        <v>158</v>
      </c>
      <c r="G131" s="247"/>
      <c r="H131" s="250">
        <v>685.74099999999999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156</v>
      </c>
      <c r="AU131" s="256" t="s">
        <v>92</v>
      </c>
      <c r="AV131" s="12" t="s">
        <v>154</v>
      </c>
      <c r="AW131" s="12" t="s">
        <v>44</v>
      </c>
      <c r="AX131" s="12" t="s">
        <v>90</v>
      </c>
      <c r="AY131" s="256" t="s">
        <v>147</v>
      </c>
    </row>
    <row r="132" s="1" customFormat="1" ht="25.5" customHeight="1">
      <c r="B132" s="47"/>
      <c r="C132" s="222" t="s">
        <v>226</v>
      </c>
      <c r="D132" s="222" t="s">
        <v>149</v>
      </c>
      <c r="E132" s="223" t="s">
        <v>320</v>
      </c>
      <c r="F132" s="224" t="s">
        <v>321</v>
      </c>
      <c r="G132" s="225" t="s">
        <v>206</v>
      </c>
      <c r="H132" s="226">
        <v>949.10000000000002</v>
      </c>
      <c r="I132" s="227"/>
      <c r="J132" s="228">
        <f>ROUND(I132*H132,2)</f>
        <v>0</v>
      </c>
      <c r="K132" s="224" t="s">
        <v>153</v>
      </c>
      <c r="L132" s="73"/>
      <c r="M132" s="229" t="s">
        <v>80</v>
      </c>
      <c r="N132" s="230" t="s">
        <v>52</v>
      </c>
      <c r="O132" s="4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4" t="s">
        <v>154</v>
      </c>
      <c r="AT132" s="24" t="s">
        <v>149</v>
      </c>
      <c r="AU132" s="24" t="s">
        <v>92</v>
      </c>
      <c r="AY132" s="24" t="s">
        <v>147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4" t="s">
        <v>90</v>
      </c>
      <c r="BK132" s="233">
        <f>ROUND(I132*H132,2)</f>
        <v>0</v>
      </c>
      <c r="BL132" s="24" t="s">
        <v>154</v>
      </c>
      <c r="BM132" s="24" t="s">
        <v>1065</v>
      </c>
    </row>
    <row r="133" s="11" customFormat="1">
      <c r="B133" s="234"/>
      <c r="C133" s="235"/>
      <c r="D133" s="236" t="s">
        <v>156</v>
      </c>
      <c r="E133" s="237" t="s">
        <v>80</v>
      </c>
      <c r="F133" s="238" t="s">
        <v>1066</v>
      </c>
      <c r="G133" s="235"/>
      <c r="H133" s="239">
        <v>949.10000000000002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156</v>
      </c>
      <c r="AU133" s="245" t="s">
        <v>92</v>
      </c>
      <c r="AV133" s="11" t="s">
        <v>92</v>
      </c>
      <c r="AW133" s="11" t="s">
        <v>44</v>
      </c>
      <c r="AX133" s="11" t="s">
        <v>82</v>
      </c>
      <c r="AY133" s="245" t="s">
        <v>147</v>
      </c>
    </row>
    <row r="134" s="12" customFormat="1">
      <c r="B134" s="246"/>
      <c r="C134" s="247"/>
      <c r="D134" s="236" t="s">
        <v>156</v>
      </c>
      <c r="E134" s="248" t="s">
        <v>80</v>
      </c>
      <c r="F134" s="249" t="s">
        <v>158</v>
      </c>
      <c r="G134" s="247"/>
      <c r="H134" s="250">
        <v>949.10000000000002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156</v>
      </c>
      <c r="AU134" s="256" t="s">
        <v>92</v>
      </c>
      <c r="AV134" s="12" t="s">
        <v>154</v>
      </c>
      <c r="AW134" s="12" t="s">
        <v>44</v>
      </c>
      <c r="AX134" s="12" t="s">
        <v>90</v>
      </c>
      <c r="AY134" s="256" t="s">
        <v>147</v>
      </c>
    </row>
    <row r="135" s="10" customFormat="1" ht="29.88" customHeight="1">
      <c r="B135" s="206"/>
      <c r="C135" s="207"/>
      <c r="D135" s="208" t="s">
        <v>81</v>
      </c>
      <c r="E135" s="220" t="s">
        <v>154</v>
      </c>
      <c r="F135" s="220" t="s">
        <v>324</v>
      </c>
      <c r="G135" s="207"/>
      <c r="H135" s="207"/>
      <c r="I135" s="210"/>
      <c r="J135" s="221">
        <f>BK135</f>
        <v>0</v>
      </c>
      <c r="K135" s="207"/>
      <c r="L135" s="212"/>
      <c r="M135" s="213"/>
      <c r="N135" s="214"/>
      <c r="O135" s="214"/>
      <c r="P135" s="215">
        <f>SUM(P136:P138)</f>
        <v>0</v>
      </c>
      <c r="Q135" s="214"/>
      <c r="R135" s="215">
        <f>SUM(R136:R138)</f>
        <v>172.26805469999999</v>
      </c>
      <c r="S135" s="214"/>
      <c r="T135" s="216">
        <f>SUM(T136:T138)</f>
        <v>0</v>
      </c>
      <c r="AR135" s="217" t="s">
        <v>90</v>
      </c>
      <c r="AT135" s="218" t="s">
        <v>81</v>
      </c>
      <c r="AU135" s="218" t="s">
        <v>90</v>
      </c>
      <c r="AY135" s="217" t="s">
        <v>147</v>
      </c>
      <c r="BK135" s="219">
        <f>SUM(BK136:BK138)</f>
        <v>0</v>
      </c>
    </row>
    <row r="136" s="1" customFormat="1" ht="25.5" customHeight="1">
      <c r="B136" s="47"/>
      <c r="C136" s="222" t="s">
        <v>230</v>
      </c>
      <c r="D136" s="222" t="s">
        <v>149</v>
      </c>
      <c r="E136" s="223" t="s">
        <v>326</v>
      </c>
      <c r="F136" s="224" t="s">
        <v>327</v>
      </c>
      <c r="G136" s="225" t="s">
        <v>166</v>
      </c>
      <c r="H136" s="226">
        <v>91.109999999999999</v>
      </c>
      <c r="I136" s="227"/>
      <c r="J136" s="228">
        <f>ROUND(I136*H136,2)</f>
        <v>0</v>
      </c>
      <c r="K136" s="224" t="s">
        <v>153</v>
      </c>
      <c r="L136" s="73"/>
      <c r="M136" s="229" t="s">
        <v>80</v>
      </c>
      <c r="N136" s="230" t="s">
        <v>52</v>
      </c>
      <c r="O136" s="48"/>
      <c r="P136" s="231">
        <f>O136*H136</f>
        <v>0</v>
      </c>
      <c r="Q136" s="231">
        <v>1.8907700000000001</v>
      </c>
      <c r="R136" s="231">
        <f>Q136*H136</f>
        <v>172.26805469999999</v>
      </c>
      <c r="S136" s="231">
        <v>0</v>
      </c>
      <c r="T136" s="232">
        <f>S136*H136</f>
        <v>0</v>
      </c>
      <c r="AR136" s="24" t="s">
        <v>154</v>
      </c>
      <c r="AT136" s="24" t="s">
        <v>149</v>
      </c>
      <c r="AU136" s="24" t="s">
        <v>92</v>
      </c>
      <c r="AY136" s="24" t="s">
        <v>147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4" t="s">
        <v>90</v>
      </c>
      <c r="BK136" s="233">
        <f>ROUND(I136*H136,2)</f>
        <v>0</v>
      </c>
      <c r="BL136" s="24" t="s">
        <v>154</v>
      </c>
      <c r="BM136" s="24" t="s">
        <v>1067</v>
      </c>
    </row>
    <row r="137" s="11" customFormat="1">
      <c r="B137" s="234"/>
      <c r="C137" s="235"/>
      <c r="D137" s="236" t="s">
        <v>156</v>
      </c>
      <c r="E137" s="237" t="s">
        <v>80</v>
      </c>
      <c r="F137" s="238" t="s">
        <v>1068</v>
      </c>
      <c r="G137" s="235"/>
      <c r="H137" s="239">
        <v>91.109999999999999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156</v>
      </c>
      <c r="AU137" s="245" t="s">
        <v>92</v>
      </c>
      <c r="AV137" s="11" t="s">
        <v>92</v>
      </c>
      <c r="AW137" s="11" t="s">
        <v>44</v>
      </c>
      <c r="AX137" s="11" t="s">
        <v>82</v>
      </c>
      <c r="AY137" s="245" t="s">
        <v>147</v>
      </c>
    </row>
    <row r="138" s="12" customFormat="1">
      <c r="B138" s="246"/>
      <c r="C138" s="247"/>
      <c r="D138" s="236" t="s">
        <v>156</v>
      </c>
      <c r="E138" s="248" t="s">
        <v>80</v>
      </c>
      <c r="F138" s="249" t="s">
        <v>158</v>
      </c>
      <c r="G138" s="247"/>
      <c r="H138" s="250">
        <v>91.109999999999999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156</v>
      </c>
      <c r="AU138" s="256" t="s">
        <v>92</v>
      </c>
      <c r="AV138" s="12" t="s">
        <v>154</v>
      </c>
      <c r="AW138" s="12" t="s">
        <v>44</v>
      </c>
      <c r="AX138" s="12" t="s">
        <v>90</v>
      </c>
      <c r="AY138" s="256" t="s">
        <v>147</v>
      </c>
    </row>
    <row r="139" s="10" customFormat="1" ht="29.88" customHeight="1">
      <c r="B139" s="206"/>
      <c r="C139" s="207"/>
      <c r="D139" s="208" t="s">
        <v>81</v>
      </c>
      <c r="E139" s="220" t="s">
        <v>191</v>
      </c>
      <c r="F139" s="220" t="s">
        <v>340</v>
      </c>
      <c r="G139" s="207"/>
      <c r="H139" s="207"/>
      <c r="I139" s="210"/>
      <c r="J139" s="221">
        <f>BK139</f>
        <v>0</v>
      </c>
      <c r="K139" s="207"/>
      <c r="L139" s="212"/>
      <c r="M139" s="213"/>
      <c r="N139" s="214"/>
      <c r="O139" s="214"/>
      <c r="P139" s="215">
        <f>SUM(P140:P219)</f>
        <v>0</v>
      </c>
      <c r="Q139" s="214"/>
      <c r="R139" s="215">
        <f>SUM(R140:R219)</f>
        <v>22.005907600000004</v>
      </c>
      <c r="S139" s="214"/>
      <c r="T139" s="216">
        <f>SUM(T140:T219)</f>
        <v>0</v>
      </c>
      <c r="AR139" s="217" t="s">
        <v>90</v>
      </c>
      <c r="AT139" s="218" t="s">
        <v>81</v>
      </c>
      <c r="AU139" s="218" t="s">
        <v>90</v>
      </c>
      <c r="AY139" s="217" t="s">
        <v>147</v>
      </c>
      <c r="BK139" s="219">
        <f>SUM(BK140:BK219)</f>
        <v>0</v>
      </c>
    </row>
    <row r="140" s="1" customFormat="1" ht="25.5" customHeight="1">
      <c r="B140" s="47"/>
      <c r="C140" s="222" t="s">
        <v>240</v>
      </c>
      <c r="D140" s="222" t="s">
        <v>149</v>
      </c>
      <c r="E140" s="223" t="s">
        <v>1069</v>
      </c>
      <c r="F140" s="224" t="s">
        <v>1070</v>
      </c>
      <c r="G140" s="225" t="s">
        <v>152</v>
      </c>
      <c r="H140" s="226">
        <v>15</v>
      </c>
      <c r="I140" s="227"/>
      <c r="J140" s="228">
        <f>ROUND(I140*H140,2)</f>
        <v>0</v>
      </c>
      <c r="K140" s="224" t="s">
        <v>153</v>
      </c>
      <c r="L140" s="73"/>
      <c r="M140" s="229" t="s">
        <v>80</v>
      </c>
      <c r="N140" s="230" t="s">
        <v>52</v>
      </c>
      <c r="O140" s="48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4" t="s">
        <v>154</v>
      </c>
      <c r="AT140" s="24" t="s">
        <v>149</v>
      </c>
      <c r="AU140" s="24" t="s">
        <v>92</v>
      </c>
      <c r="AY140" s="24" t="s">
        <v>147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90</v>
      </c>
      <c r="BK140" s="233">
        <f>ROUND(I140*H140,2)</f>
        <v>0</v>
      </c>
      <c r="BL140" s="24" t="s">
        <v>154</v>
      </c>
      <c r="BM140" s="24" t="s">
        <v>1071</v>
      </c>
    </row>
    <row r="141" s="11" customFormat="1">
      <c r="B141" s="234"/>
      <c r="C141" s="235"/>
      <c r="D141" s="236" t="s">
        <v>156</v>
      </c>
      <c r="E141" s="237" t="s">
        <v>80</v>
      </c>
      <c r="F141" s="238" t="s">
        <v>1072</v>
      </c>
      <c r="G141" s="235"/>
      <c r="H141" s="239">
        <v>15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156</v>
      </c>
      <c r="AU141" s="245" t="s">
        <v>92</v>
      </c>
      <c r="AV141" s="11" t="s">
        <v>92</v>
      </c>
      <c r="AW141" s="11" t="s">
        <v>44</v>
      </c>
      <c r="AX141" s="11" t="s">
        <v>90</v>
      </c>
      <c r="AY141" s="245" t="s">
        <v>147</v>
      </c>
    </row>
    <row r="142" s="1" customFormat="1" ht="16.5" customHeight="1">
      <c r="B142" s="47"/>
      <c r="C142" s="280" t="s">
        <v>250</v>
      </c>
      <c r="D142" s="280" t="s">
        <v>241</v>
      </c>
      <c r="E142" s="281" t="s">
        <v>1073</v>
      </c>
      <c r="F142" s="282" t="s">
        <v>1074</v>
      </c>
      <c r="G142" s="283" t="s">
        <v>344</v>
      </c>
      <c r="H142" s="284">
        <v>2.75</v>
      </c>
      <c r="I142" s="285"/>
      <c r="J142" s="286">
        <f>ROUND(I142*H142,2)</f>
        <v>0</v>
      </c>
      <c r="K142" s="282" t="s">
        <v>80</v>
      </c>
      <c r="L142" s="287"/>
      <c r="M142" s="288" t="s">
        <v>80</v>
      </c>
      <c r="N142" s="289" t="s">
        <v>52</v>
      </c>
      <c r="O142" s="48"/>
      <c r="P142" s="231">
        <f>O142*H142</f>
        <v>0</v>
      </c>
      <c r="Q142" s="231">
        <v>0.078200000000000006</v>
      </c>
      <c r="R142" s="231">
        <f>Q142*H142</f>
        <v>0.21505000000000002</v>
      </c>
      <c r="S142" s="231">
        <v>0</v>
      </c>
      <c r="T142" s="232">
        <f>S142*H142</f>
        <v>0</v>
      </c>
      <c r="AR142" s="24" t="s">
        <v>191</v>
      </c>
      <c r="AT142" s="24" t="s">
        <v>241</v>
      </c>
      <c r="AU142" s="24" t="s">
        <v>92</v>
      </c>
      <c r="AY142" s="24" t="s">
        <v>147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4" t="s">
        <v>90</v>
      </c>
      <c r="BK142" s="233">
        <f>ROUND(I142*H142,2)</f>
        <v>0</v>
      </c>
      <c r="BL142" s="24" t="s">
        <v>154</v>
      </c>
      <c r="BM142" s="24" t="s">
        <v>1075</v>
      </c>
    </row>
    <row r="143" s="1" customFormat="1" ht="38.25" customHeight="1">
      <c r="B143" s="47"/>
      <c r="C143" s="222" t="s">
        <v>256</v>
      </c>
      <c r="D143" s="222" t="s">
        <v>149</v>
      </c>
      <c r="E143" s="223" t="s">
        <v>506</v>
      </c>
      <c r="F143" s="224" t="s">
        <v>1076</v>
      </c>
      <c r="G143" s="225" t="s">
        <v>344</v>
      </c>
      <c r="H143" s="226">
        <v>3</v>
      </c>
      <c r="I143" s="227"/>
      <c r="J143" s="228">
        <f>ROUND(I143*H143,2)</f>
        <v>0</v>
      </c>
      <c r="K143" s="224" t="s">
        <v>153</v>
      </c>
      <c r="L143" s="73"/>
      <c r="M143" s="229" t="s">
        <v>80</v>
      </c>
      <c r="N143" s="230" t="s">
        <v>52</v>
      </c>
      <c r="O143" s="48"/>
      <c r="P143" s="231">
        <f>O143*H143</f>
        <v>0</v>
      </c>
      <c r="Q143" s="231">
        <v>0.00167</v>
      </c>
      <c r="R143" s="231">
        <f>Q143*H143</f>
        <v>0.0050100000000000006</v>
      </c>
      <c r="S143" s="231">
        <v>0</v>
      </c>
      <c r="T143" s="232">
        <f>S143*H143</f>
        <v>0</v>
      </c>
      <c r="AR143" s="24" t="s">
        <v>154</v>
      </c>
      <c r="AT143" s="24" t="s">
        <v>149</v>
      </c>
      <c r="AU143" s="24" t="s">
        <v>92</v>
      </c>
      <c r="AY143" s="24" t="s">
        <v>147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4" t="s">
        <v>90</v>
      </c>
      <c r="BK143" s="233">
        <f>ROUND(I143*H143,2)</f>
        <v>0</v>
      </c>
      <c r="BL143" s="24" t="s">
        <v>154</v>
      </c>
      <c r="BM143" s="24" t="s">
        <v>1077</v>
      </c>
    </row>
    <row r="144" s="11" customFormat="1">
      <c r="B144" s="234"/>
      <c r="C144" s="235"/>
      <c r="D144" s="236" t="s">
        <v>156</v>
      </c>
      <c r="E144" s="237" t="s">
        <v>80</v>
      </c>
      <c r="F144" s="238" t="s">
        <v>346</v>
      </c>
      <c r="G144" s="235"/>
      <c r="H144" s="239">
        <v>3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156</v>
      </c>
      <c r="AU144" s="245" t="s">
        <v>92</v>
      </c>
      <c r="AV144" s="11" t="s">
        <v>92</v>
      </c>
      <c r="AW144" s="11" t="s">
        <v>44</v>
      </c>
      <c r="AX144" s="11" t="s">
        <v>82</v>
      </c>
      <c r="AY144" s="245" t="s">
        <v>147</v>
      </c>
    </row>
    <row r="145" s="12" customFormat="1">
      <c r="B145" s="246"/>
      <c r="C145" s="247"/>
      <c r="D145" s="236" t="s">
        <v>156</v>
      </c>
      <c r="E145" s="248" t="s">
        <v>80</v>
      </c>
      <c r="F145" s="249" t="s">
        <v>158</v>
      </c>
      <c r="G145" s="247"/>
      <c r="H145" s="250">
        <v>3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156</v>
      </c>
      <c r="AU145" s="256" t="s">
        <v>92</v>
      </c>
      <c r="AV145" s="12" t="s">
        <v>154</v>
      </c>
      <c r="AW145" s="12" t="s">
        <v>44</v>
      </c>
      <c r="AX145" s="12" t="s">
        <v>90</v>
      </c>
      <c r="AY145" s="256" t="s">
        <v>147</v>
      </c>
    </row>
    <row r="146" s="1" customFormat="1" ht="25.5" customHeight="1">
      <c r="B146" s="47"/>
      <c r="C146" s="280" t="s">
        <v>9</v>
      </c>
      <c r="D146" s="280" t="s">
        <v>241</v>
      </c>
      <c r="E146" s="281" t="s">
        <v>516</v>
      </c>
      <c r="F146" s="282" t="s">
        <v>517</v>
      </c>
      <c r="G146" s="283" t="s">
        <v>344</v>
      </c>
      <c r="H146" s="284">
        <v>3</v>
      </c>
      <c r="I146" s="285"/>
      <c r="J146" s="286">
        <f>ROUND(I146*H146,2)</f>
        <v>0</v>
      </c>
      <c r="K146" s="282" t="s">
        <v>153</v>
      </c>
      <c r="L146" s="287"/>
      <c r="M146" s="288" t="s">
        <v>80</v>
      </c>
      <c r="N146" s="289" t="s">
        <v>52</v>
      </c>
      <c r="O146" s="48"/>
      <c r="P146" s="231">
        <f>O146*H146</f>
        <v>0</v>
      </c>
      <c r="Q146" s="231">
        <v>0.0068999999999999999</v>
      </c>
      <c r="R146" s="231">
        <f>Q146*H146</f>
        <v>0.0207</v>
      </c>
      <c r="S146" s="231">
        <v>0</v>
      </c>
      <c r="T146" s="232">
        <f>S146*H146</f>
        <v>0</v>
      </c>
      <c r="AR146" s="24" t="s">
        <v>191</v>
      </c>
      <c r="AT146" s="24" t="s">
        <v>241</v>
      </c>
      <c r="AU146" s="24" t="s">
        <v>92</v>
      </c>
      <c r="AY146" s="24" t="s">
        <v>147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90</v>
      </c>
      <c r="BK146" s="233">
        <f>ROUND(I146*H146,2)</f>
        <v>0</v>
      </c>
      <c r="BL146" s="24" t="s">
        <v>154</v>
      </c>
      <c r="BM146" s="24" t="s">
        <v>1078</v>
      </c>
    </row>
    <row r="147" s="11" customFormat="1">
      <c r="B147" s="234"/>
      <c r="C147" s="235"/>
      <c r="D147" s="236" t="s">
        <v>156</v>
      </c>
      <c r="E147" s="237" t="s">
        <v>80</v>
      </c>
      <c r="F147" s="238" t="s">
        <v>346</v>
      </c>
      <c r="G147" s="235"/>
      <c r="H147" s="239">
        <v>3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156</v>
      </c>
      <c r="AU147" s="245" t="s">
        <v>92</v>
      </c>
      <c r="AV147" s="11" t="s">
        <v>92</v>
      </c>
      <c r="AW147" s="11" t="s">
        <v>44</v>
      </c>
      <c r="AX147" s="11" t="s">
        <v>82</v>
      </c>
      <c r="AY147" s="245" t="s">
        <v>147</v>
      </c>
    </row>
    <row r="148" s="12" customFormat="1">
      <c r="B148" s="246"/>
      <c r="C148" s="247"/>
      <c r="D148" s="236" t="s">
        <v>156</v>
      </c>
      <c r="E148" s="248" t="s">
        <v>80</v>
      </c>
      <c r="F148" s="249" t="s">
        <v>158</v>
      </c>
      <c r="G148" s="247"/>
      <c r="H148" s="250">
        <v>3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156</v>
      </c>
      <c r="AU148" s="256" t="s">
        <v>92</v>
      </c>
      <c r="AV148" s="12" t="s">
        <v>154</v>
      </c>
      <c r="AW148" s="12" t="s">
        <v>44</v>
      </c>
      <c r="AX148" s="12" t="s">
        <v>90</v>
      </c>
      <c r="AY148" s="256" t="s">
        <v>147</v>
      </c>
    </row>
    <row r="149" s="1" customFormat="1" ht="25.5" customHeight="1">
      <c r="B149" s="47"/>
      <c r="C149" s="222" t="s">
        <v>268</v>
      </c>
      <c r="D149" s="222" t="s">
        <v>149</v>
      </c>
      <c r="E149" s="223" t="s">
        <v>1079</v>
      </c>
      <c r="F149" s="224" t="s">
        <v>1080</v>
      </c>
      <c r="G149" s="225" t="s">
        <v>152</v>
      </c>
      <c r="H149" s="226">
        <v>949.10000000000002</v>
      </c>
      <c r="I149" s="227"/>
      <c r="J149" s="228">
        <f>ROUND(I149*H149,2)</f>
        <v>0</v>
      </c>
      <c r="K149" s="224" t="s">
        <v>153</v>
      </c>
      <c r="L149" s="73"/>
      <c r="M149" s="229" t="s">
        <v>80</v>
      </c>
      <c r="N149" s="230" t="s">
        <v>52</v>
      </c>
      <c r="O149" s="48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4" t="s">
        <v>154</v>
      </c>
      <c r="AT149" s="24" t="s">
        <v>149</v>
      </c>
      <c r="AU149" s="24" t="s">
        <v>92</v>
      </c>
      <c r="AY149" s="24" t="s">
        <v>147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24" t="s">
        <v>90</v>
      </c>
      <c r="BK149" s="233">
        <f>ROUND(I149*H149,2)</f>
        <v>0</v>
      </c>
      <c r="BL149" s="24" t="s">
        <v>154</v>
      </c>
      <c r="BM149" s="24" t="s">
        <v>1081</v>
      </c>
    </row>
    <row r="150" s="11" customFormat="1">
      <c r="B150" s="234"/>
      <c r="C150" s="235"/>
      <c r="D150" s="236" t="s">
        <v>156</v>
      </c>
      <c r="E150" s="237" t="s">
        <v>80</v>
      </c>
      <c r="F150" s="238" t="s">
        <v>1082</v>
      </c>
      <c r="G150" s="235"/>
      <c r="H150" s="239">
        <v>949.10000000000002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156</v>
      </c>
      <c r="AU150" s="245" t="s">
        <v>92</v>
      </c>
      <c r="AV150" s="11" t="s">
        <v>92</v>
      </c>
      <c r="AW150" s="11" t="s">
        <v>44</v>
      </c>
      <c r="AX150" s="11" t="s">
        <v>82</v>
      </c>
      <c r="AY150" s="245" t="s">
        <v>147</v>
      </c>
    </row>
    <row r="151" s="12" customFormat="1">
      <c r="B151" s="246"/>
      <c r="C151" s="247"/>
      <c r="D151" s="236" t="s">
        <v>156</v>
      </c>
      <c r="E151" s="248" t="s">
        <v>80</v>
      </c>
      <c r="F151" s="249" t="s">
        <v>158</v>
      </c>
      <c r="G151" s="247"/>
      <c r="H151" s="250">
        <v>949.10000000000002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156</v>
      </c>
      <c r="AU151" s="256" t="s">
        <v>92</v>
      </c>
      <c r="AV151" s="12" t="s">
        <v>154</v>
      </c>
      <c r="AW151" s="12" t="s">
        <v>44</v>
      </c>
      <c r="AX151" s="12" t="s">
        <v>90</v>
      </c>
      <c r="AY151" s="256" t="s">
        <v>147</v>
      </c>
    </row>
    <row r="152" s="1" customFormat="1" ht="16.5" customHeight="1">
      <c r="B152" s="47"/>
      <c r="C152" s="280" t="s">
        <v>274</v>
      </c>
      <c r="D152" s="280" t="s">
        <v>241</v>
      </c>
      <c r="E152" s="281" t="s">
        <v>1083</v>
      </c>
      <c r="F152" s="282" t="s">
        <v>1084</v>
      </c>
      <c r="G152" s="283" t="s">
        <v>152</v>
      </c>
      <c r="H152" s="284">
        <v>1044.01</v>
      </c>
      <c r="I152" s="285"/>
      <c r="J152" s="286">
        <f>ROUND(I152*H152,2)</f>
        <v>0</v>
      </c>
      <c r="K152" s="282" t="s">
        <v>153</v>
      </c>
      <c r="L152" s="287"/>
      <c r="M152" s="288" t="s">
        <v>80</v>
      </c>
      <c r="N152" s="289" t="s">
        <v>52</v>
      </c>
      <c r="O152" s="48"/>
      <c r="P152" s="231">
        <f>O152*H152</f>
        <v>0</v>
      </c>
      <c r="Q152" s="231">
        <v>0.00106</v>
      </c>
      <c r="R152" s="231">
        <f>Q152*H152</f>
        <v>1.1066506</v>
      </c>
      <c r="S152" s="231">
        <v>0</v>
      </c>
      <c r="T152" s="232">
        <f>S152*H152</f>
        <v>0</v>
      </c>
      <c r="AR152" s="24" t="s">
        <v>191</v>
      </c>
      <c r="AT152" s="24" t="s">
        <v>241</v>
      </c>
      <c r="AU152" s="24" t="s">
        <v>92</v>
      </c>
      <c r="AY152" s="24" t="s">
        <v>147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4" t="s">
        <v>90</v>
      </c>
      <c r="BK152" s="233">
        <f>ROUND(I152*H152,2)</f>
        <v>0</v>
      </c>
      <c r="BL152" s="24" t="s">
        <v>154</v>
      </c>
      <c r="BM152" s="24" t="s">
        <v>1085</v>
      </c>
    </row>
    <row r="153" s="1" customFormat="1" ht="38.25" customHeight="1">
      <c r="B153" s="47"/>
      <c r="C153" s="222" t="s">
        <v>279</v>
      </c>
      <c r="D153" s="222" t="s">
        <v>149</v>
      </c>
      <c r="E153" s="223" t="s">
        <v>777</v>
      </c>
      <c r="F153" s="224" t="s">
        <v>1086</v>
      </c>
      <c r="G153" s="225" t="s">
        <v>344</v>
      </c>
      <c r="H153" s="226">
        <v>3</v>
      </c>
      <c r="I153" s="227"/>
      <c r="J153" s="228">
        <f>ROUND(I153*H153,2)</f>
        <v>0</v>
      </c>
      <c r="K153" s="224" t="s">
        <v>153</v>
      </c>
      <c r="L153" s="73"/>
      <c r="M153" s="229" t="s">
        <v>80</v>
      </c>
      <c r="N153" s="230" t="s">
        <v>52</v>
      </c>
      <c r="O153" s="48"/>
      <c r="P153" s="231">
        <f>O153*H153</f>
        <v>0</v>
      </c>
      <c r="Q153" s="231">
        <v>0.00085999999999999998</v>
      </c>
      <c r="R153" s="231">
        <f>Q153*H153</f>
        <v>0.0025799999999999998</v>
      </c>
      <c r="S153" s="231">
        <v>0</v>
      </c>
      <c r="T153" s="232">
        <f>S153*H153</f>
        <v>0</v>
      </c>
      <c r="AR153" s="24" t="s">
        <v>154</v>
      </c>
      <c r="AT153" s="24" t="s">
        <v>149</v>
      </c>
      <c r="AU153" s="24" t="s">
        <v>92</v>
      </c>
      <c r="AY153" s="24" t="s">
        <v>147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24" t="s">
        <v>90</v>
      </c>
      <c r="BK153" s="233">
        <f>ROUND(I153*H153,2)</f>
        <v>0</v>
      </c>
      <c r="BL153" s="24" t="s">
        <v>154</v>
      </c>
      <c r="BM153" s="24" t="s">
        <v>1087</v>
      </c>
    </row>
    <row r="154" s="11" customFormat="1">
      <c r="B154" s="234"/>
      <c r="C154" s="235"/>
      <c r="D154" s="236" t="s">
        <v>156</v>
      </c>
      <c r="E154" s="237" t="s">
        <v>80</v>
      </c>
      <c r="F154" s="238" t="s">
        <v>346</v>
      </c>
      <c r="G154" s="235"/>
      <c r="H154" s="239">
        <v>3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156</v>
      </c>
      <c r="AU154" s="245" t="s">
        <v>92</v>
      </c>
      <c r="AV154" s="11" t="s">
        <v>92</v>
      </c>
      <c r="AW154" s="11" t="s">
        <v>44</v>
      </c>
      <c r="AX154" s="11" t="s">
        <v>82</v>
      </c>
      <c r="AY154" s="245" t="s">
        <v>147</v>
      </c>
    </row>
    <row r="155" s="12" customFormat="1">
      <c r="B155" s="246"/>
      <c r="C155" s="247"/>
      <c r="D155" s="236" t="s">
        <v>156</v>
      </c>
      <c r="E155" s="248" t="s">
        <v>80</v>
      </c>
      <c r="F155" s="249" t="s">
        <v>158</v>
      </c>
      <c r="G155" s="247"/>
      <c r="H155" s="250">
        <v>3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156</v>
      </c>
      <c r="AU155" s="256" t="s">
        <v>92</v>
      </c>
      <c r="AV155" s="12" t="s">
        <v>154</v>
      </c>
      <c r="AW155" s="12" t="s">
        <v>44</v>
      </c>
      <c r="AX155" s="12" t="s">
        <v>90</v>
      </c>
      <c r="AY155" s="256" t="s">
        <v>147</v>
      </c>
    </row>
    <row r="156" s="1" customFormat="1" ht="16.5" customHeight="1">
      <c r="B156" s="47"/>
      <c r="C156" s="280" t="s">
        <v>284</v>
      </c>
      <c r="D156" s="280" t="s">
        <v>241</v>
      </c>
      <c r="E156" s="281" t="s">
        <v>782</v>
      </c>
      <c r="F156" s="282" t="s">
        <v>783</v>
      </c>
      <c r="G156" s="283" t="s">
        <v>344</v>
      </c>
      <c r="H156" s="284">
        <v>3</v>
      </c>
      <c r="I156" s="285"/>
      <c r="J156" s="286">
        <f>ROUND(I156*H156,2)</f>
        <v>0</v>
      </c>
      <c r="K156" s="282" t="s">
        <v>153</v>
      </c>
      <c r="L156" s="287"/>
      <c r="M156" s="288" t="s">
        <v>80</v>
      </c>
      <c r="N156" s="289" t="s">
        <v>52</v>
      </c>
      <c r="O156" s="48"/>
      <c r="P156" s="231">
        <f>O156*H156</f>
        <v>0</v>
      </c>
      <c r="Q156" s="231">
        <v>0.01847</v>
      </c>
      <c r="R156" s="231">
        <f>Q156*H156</f>
        <v>0.055410000000000001</v>
      </c>
      <c r="S156" s="231">
        <v>0</v>
      </c>
      <c r="T156" s="232">
        <f>S156*H156</f>
        <v>0</v>
      </c>
      <c r="AR156" s="24" t="s">
        <v>191</v>
      </c>
      <c r="AT156" s="24" t="s">
        <v>241</v>
      </c>
      <c r="AU156" s="24" t="s">
        <v>92</v>
      </c>
      <c r="AY156" s="24" t="s">
        <v>147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4" t="s">
        <v>90</v>
      </c>
      <c r="BK156" s="233">
        <f>ROUND(I156*H156,2)</f>
        <v>0</v>
      </c>
      <c r="BL156" s="24" t="s">
        <v>154</v>
      </c>
      <c r="BM156" s="24" t="s">
        <v>1088</v>
      </c>
    </row>
    <row r="157" s="11" customFormat="1">
      <c r="B157" s="234"/>
      <c r="C157" s="235"/>
      <c r="D157" s="236" t="s">
        <v>156</v>
      </c>
      <c r="E157" s="237" t="s">
        <v>80</v>
      </c>
      <c r="F157" s="238" t="s">
        <v>561</v>
      </c>
      <c r="G157" s="235"/>
      <c r="H157" s="239">
        <v>3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156</v>
      </c>
      <c r="AU157" s="245" t="s">
        <v>92</v>
      </c>
      <c r="AV157" s="11" t="s">
        <v>92</v>
      </c>
      <c r="AW157" s="11" t="s">
        <v>44</v>
      </c>
      <c r="AX157" s="11" t="s">
        <v>82</v>
      </c>
      <c r="AY157" s="245" t="s">
        <v>147</v>
      </c>
    </row>
    <row r="158" s="12" customFormat="1">
      <c r="B158" s="246"/>
      <c r="C158" s="247"/>
      <c r="D158" s="236" t="s">
        <v>156</v>
      </c>
      <c r="E158" s="248" t="s">
        <v>80</v>
      </c>
      <c r="F158" s="249" t="s">
        <v>158</v>
      </c>
      <c r="G158" s="247"/>
      <c r="H158" s="250">
        <v>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156</v>
      </c>
      <c r="AU158" s="256" t="s">
        <v>92</v>
      </c>
      <c r="AV158" s="12" t="s">
        <v>154</v>
      </c>
      <c r="AW158" s="12" t="s">
        <v>44</v>
      </c>
      <c r="AX158" s="12" t="s">
        <v>90</v>
      </c>
      <c r="AY158" s="256" t="s">
        <v>147</v>
      </c>
    </row>
    <row r="159" s="1" customFormat="1" ht="16.5" customHeight="1">
      <c r="B159" s="47"/>
      <c r="C159" s="280" t="s">
        <v>289</v>
      </c>
      <c r="D159" s="280" t="s">
        <v>241</v>
      </c>
      <c r="E159" s="281" t="s">
        <v>787</v>
      </c>
      <c r="F159" s="282" t="s">
        <v>788</v>
      </c>
      <c r="G159" s="283" t="s">
        <v>344</v>
      </c>
      <c r="H159" s="284">
        <v>3</v>
      </c>
      <c r="I159" s="285"/>
      <c r="J159" s="286">
        <f>ROUND(I159*H159,2)</f>
        <v>0</v>
      </c>
      <c r="K159" s="282" t="s">
        <v>80</v>
      </c>
      <c r="L159" s="287"/>
      <c r="M159" s="288" t="s">
        <v>80</v>
      </c>
      <c r="N159" s="289" t="s">
        <v>52</v>
      </c>
      <c r="O159" s="48"/>
      <c r="P159" s="231">
        <f>O159*H159</f>
        <v>0</v>
      </c>
      <c r="Q159" s="231">
        <v>0.0035000000000000001</v>
      </c>
      <c r="R159" s="231">
        <f>Q159*H159</f>
        <v>0.010500000000000001</v>
      </c>
      <c r="S159" s="231">
        <v>0</v>
      </c>
      <c r="T159" s="232">
        <f>S159*H159</f>
        <v>0</v>
      </c>
      <c r="AR159" s="24" t="s">
        <v>191</v>
      </c>
      <c r="AT159" s="24" t="s">
        <v>241</v>
      </c>
      <c r="AU159" s="24" t="s">
        <v>92</v>
      </c>
      <c r="AY159" s="24" t="s">
        <v>147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4" t="s">
        <v>90</v>
      </c>
      <c r="BK159" s="233">
        <f>ROUND(I159*H159,2)</f>
        <v>0</v>
      </c>
      <c r="BL159" s="24" t="s">
        <v>154</v>
      </c>
      <c r="BM159" s="24" t="s">
        <v>1089</v>
      </c>
    </row>
    <row r="160" s="11" customFormat="1">
      <c r="B160" s="234"/>
      <c r="C160" s="235"/>
      <c r="D160" s="236" t="s">
        <v>156</v>
      </c>
      <c r="E160" s="237" t="s">
        <v>80</v>
      </c>
      <c r="F160" s="238" t="s">
        <v>163</v>
      </c>
      <c r="G160" s="235"/>
      <c r="H160" s="239">
        <v>3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156</v>
      </c>
      <c r="AU160" s="245" t="s">
        <v>92</v>
      </c>
      <c r="AV160" s="11" t="s">
        <v>92</v>
      </c>
      <c r="AW160" s="11" t="s">
        <v>44</v>
      </c>
      <c r="AX160" s="11" t="s">
        <v>82</v>
      </c>
      <c r="AY160" s="245" t="s">
        <v>147</v>
      </c>
    </row>
    <row r="161" s="12" customFormat="1">
      <c r="B161" s="246"/>
      <c r="C161" s="247"/>
      <c r="D161" s="236" t="s">
        <v>156</v>
      </c>
      <c r="E161" s="248" t="s">
        <v>80</v>
      </c>
      <c r="F161" s="249" t="s">
        <v>158</v>
      </c>
      <c r="G161" s="247"/>
      <c r="H161" s="250">
        <v>3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156</v>
      </c>
      <c r="AU161" s="256" t="s">
        <v>92</v>
      </c>
      <c r="AV161" s="12" t="s">
        <v>154</v>
      </c>
      <c r="AW161" s="12" t="s">
        <v>44</v>
      </c>
      <c r="AX161" s="12" t="s">
        <v>90</v>
      </c>
      <c r="AY161" s="256" t="s">
        <v>147</v>
      </c>
    </row>
    <row r="162" s="1" customFormat="1" ht="16.5" customHeight="1">
      <c r="B162" s="47"/>
      <c r="C162" s="280" t="s">
        <v>294</v>
      </c>
      <c r="D162" s="280" t="s">
        <v>241</v>
      </c>
      <c r="E162" s="281" t="s">
        <v>1090</v>
      </c>
      <c r="F162" s="282" t="s">
        <v>1091</v>
      </c>
      <c r="G162" s="283" t="s">
        <v>344</v>
      </c>
      <c r="H162" s="284">
        <v>6.0499999999999998</v>
      </c>
      <c r="I162" s="285"/>
      <c r="J162" s="286">
        <f>ROUND(I162*H162,2)</f>
        <v>0</v>
      </c>
      <c r="K162" s="282" t="s">
        <v>153</v>
      </c>
      <c r="L162" s="287"/>
      <c r="M162" s="288" t="s">
        <v>80</v>
      </c>
      <c r="N162" s="289" t="s">
        <v>52</v>
      </c>
      <c r="O162" s="48"/>
      <c r="P162" s="231">
        <f>O162*H162</f>
        <v>0</v>
      </c>
      <c r="Q162" s="231">
        <v>0.00010000000000000001</v>
      </c>
      <c r="R162" s="231">
        <f>Q162*H162</f>
        <v>0.00060499999999999996</v>
      </c>
      <c r="S162" s="231">
        <v>0</v>
      </c>
      <c r="T162" s="232">
        <f>S162*H162</f>
        <v>0</v>
      </c>
      <c r="AR162" s="24" t="s">
        <v>191</v>
      </c>
      <c r="AT162" s="24" t="s">
        <v>241</v>
      </c>
      <c r="AU162" s="24" t="s">
        <v>92</v>
      </c>
      <c r="AY162" s="24" t="s">
        <v>147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4" t="s">
        <v>90</v>
      </c>
      <c r="BK162" s="233">
        <f>ROUND(I162*H162,2)</f>
        <v>0</v>
      </c>
      <c r="BL162" s="24" t="s">
        <v>154</v>
      </c>
      <c r="BM162" s="24" t="s">
        <v>1092</v>
      </c>
    </row>
    <row r="163" s="1" customFormat="1" ht="16.5" customHeight="1">
      <c r="B163" s="47"/>
      <c r="C163" s="280" t="s">
        <v>298</v>
      </c>
      <c r="D163" s="280" t="s">
        <v>241</v>
      </c>
      <c r="E163" s="281" t="s">
        <v>921</v>
      </c>
      <c r="F163" s="282" t="s">
        <v>922</v>
      </c>
      <c r="G163" s="283" t="s">
        <v>344</v>
      </c>
      <c r="H163" s="284">
        <v>6</v>
      </c>
      <c r="I163" s="285"/>
      <c r="J163" s="286">
        <f>ROUND(I163*H163,2)</f>
        <v>0</v>
      </c>
      <c r="K163" s="282" t="s">
        <v>80</v>
      </c>
      <c r="L163" s="287"/>
      <c r="M163" s="288" t="s">
        <v>80</v>
      </c>
      <c r="N163" s="289" t="s">
        <v>52</v>
      </c>
      <c r="O163" s="48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4" t="s">
        <v>191</v>
      </c>
      <c r="AT163" s="24" t="s">
        <v>241</v>
      </c>
      <c r="AU163" s="24" t="s">
        <v>92</v>
      </c>
      <c r="AY163" s="24" t="s">
        <v>147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4" t="s">
        <v>90</v>
      </c>
      <c r="BK163" s="233">
        <f>ROUND(I163*H163,2)</f>
        <v>0</v>
      </c>
      <c r="BL163" s="24" t="s">
        <v>154</v>
      </c>
      <c r="BM163" s="24" t="s">
        <v>1093</v>
      </c>
    </row>
    <row r="164" s="11" customFormat="1">
      <c r="B164" s="234"/>
      <c r="C164" s="235"/>
      <c r="D164" s="236" t="s">
        <v>156</v>
      </c>
      <c r="E164" s="237" t="s">
        <v>80</v>
      </c>
      <c r="F164" s="238" t="s">
        <v>351</v>
      </c>
      <c r="G164" s="235"/>
      <c r="H164" s="239">
        <v>6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156</v>
      </c>
      <c r="AU164" s="245" t="s">
        <v>92</v>
      </c>
      <c r="AV164" s="11" t="s">
        <v>92</v>
      </c>
      <c r="AW164" s="11" t="s">
        <v>44</v>
      </c>
      <c r="AX164" s="11" t="s">
        <v>82</v>
      </c>
      <c r="AY164" s="245" t="s">
        <v>147</v>
      </c>
    </row>
    <row r="165" s="12" customFormat="1">
      <c r="B165" s="246"/>
      <c r="C165" s="247"/>
      <c r="D165" s="236" t="s">
        <v>156</v>
      </c>
      <c r="E165" s="248" t="s">
        <v>80</v>
      </c>
      <c r="F165" s="249" t="s">
        <v>158</v>
      </c>
      <c r="G165" s="247"/>
      <c r="H165" s="250">
        <v>6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156</v>
      </c>
      <c r="AU165" s="256" t="s">
        <v>92</v>
      </c>
      <c r="AV165" s="12" t="s">
        <v>154</v>
      </c>
      <c r="AW165" s="12" t="s">
        <v>44</v>
      </c>
      <c r="AX165" s="12" t="s">
        <v>90</v>
      </c>
      <c r="AY165" s="256" t="s">
        <v>147</v>
      </c>
    </row>
    <row r="166" s="1" customFormat="1" ht="25.5" customHeight="1">
      <c r="B166" s="47"/>
      <c r="C166" s="222" t="s">
        <v>303</v>
      </c>
      <c r="D166" s="222" t="s">
        <v>149</v>
      </c>
      <c r="E166" s="223" t="s">
        <v>1094</v>
      </c>
      <c r="F166" s="224" t="s">
        <v>1095</v>
      </c>
      <c r="G166" s="225" t="s">
        <v>344</v>
      </c>
      <c r="H166" s="226">
        <v>64</v>
      </c>
      <c r="I166" s="227"/>
      <c r="J166" s="228">
        <f>ROUND(I166*H166,2)</f>
        <v>0</v>
      </c>
      <c r="K166" s="224" t="s">
        <v>153</v>
      </c>
      <c r="L166" s="73"/>
      <c r="M166" s="229" t="s">
        <v>80</v>
      </c>
      <c r="N166" s="230" t="s">
        <v>52</v>
      </c>
      <c r="O166" s="48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4" t="s">
        <v>154</v>
      </c>
      <c r="AT166" s="24" t="s">
        <v>149</v>
      </c>
      <c r="AU166" s="24" t="s">
        <v>92</v>
      </c>
      <c r="AY166" s="24" t="s">
        <v>147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24" t="s">
        <v>90</v>
      </c>
      <c r="BK166" s="233">
        <f>ROUND(I166*H166,2)</f>
        <v>0</v>
      </c>
      <c r="BL166" s="24" t="s">
        <v>154</v>
      </c>
      <c r="BM166" s="24" t="s">
        <v>1096</v>
      </c>
    </row>
    <row r="167" s="11" customFormat="1">
      <c r="B167" s="234"/>
      <c r="C167" s="235"/>
      <c r="D167" s="236" t="s">
        <v>156</v>
      </c>
      <c r="E167" s="237" t="s">
        <v>80</v>
      </c>
      <c r="F167" s="238" t="s">
        <v>1097</v>
      </c>
      <c r="G167" s="235"/>
      <c r="H167" s="239">
        <v>64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156</v>
      </c>
      <c r="AU167" s="245" t="s">
        <v>92</v>
      </c>
      <c r="AV167" s="11" t="s">
        <v>92</v>
      </c>
      <c r="AW167" s="11" t="s">
        <v>44</v>
      </c>
      <c r="AX167" s="11" t="s">
        <v>82</v>
      </c>
      <c r="AY167" s="245" t="s">
        <v>147</v>
      </c>
    </row>
    <row r="168" s="12" customFormat="1">
      <c r="B168" s="246"/>
      <c r="C168" s="247"/>
      <c r="D168" s="236" t="s">
        <v>156</v>
      </c>
      <c r="E168" s="248" t="s">
        <v>80</v>
      </c>
      <c r="F168" s="249" t="s">
        <v>158</v>
      </c>
      <c r="G168" s="247"/>
      <c r="H168" s="250">
        <v>64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156</v>
      </c>
      <c r="AU168" s="256" t="s">
        <v>92</v>
      </c>
      <c r="AV168" s="12" t="s">
        <v>154</v>
      </c>
      <c r="AW168" s="12" t="s">
        <v>44</v>
      </c>
      <c r="AX168" s="12" t="s">
        <v>90</v>
      </c>
      <c r="AY168" s="256" t="s">
        <v>147</v>
      </c>
    </row>
    <row r="169" s="1" customFormat="1" ht="25.5" customHeight="1">
      <c r="B169" s="47"/>
      <c r="C169" s="280" t="s">
        <v>308</v>
      </c>
      <c r="D169" s="280" t="s">
        <v>241</v>
      </c>
      <c r="E169" s="281" t="s">
        <v>1098</v>
      </c>
      <c r="F169" s="282" t="s">
        <v>1099</v>
      </c>
      <c r="G169" s="283" t="s">
        <v>344</v>
      </c>
      <c r="H169" s="284">
        <v>64</v>
      </c>
      <c r="I169" s="285"/>
      <c r="J169" s="286">
        <f>ROUND(I169*H169,2)</f>
        <v>0</v>
      </c>
      <c r="K169" s="282" t="s">
        <v>80</v>
      </c>
      <c r="L169" s="287"/>
      <c r="M169" s="288" t="s">
        <v>80</v>
      </c>
      <c r="N169" s="289" t="s">
        <v>52</v>
      </c>
      <c r="O169" s="48"/>
      <c r="P169" s="231">
        <f>O169*H169</f>
        <v>0</v>
      </c>
      <c r="Q169" s="231">
        <v>0.0060000000000000001</v>
      </c>
      <c r="R169" s="231">
        <f>Q169*H169</f>
        <v>0.38400000000000001</v>
      </c>
      <c r="S169" s="231">
        <v>0</v>
      </c>
      <c r="T169" s="232">
        <f>S169*H169</f>
        <v>0</v>
      </c>
      <c r="AR169" s="24" t="s">
        <v>191</v>
      </c>
      <c r="AT169" s="24" t="s">
        <v>241</v>
      </c>
      <c r="AU169" s="24" t="s">
        <v>92</v>
      </c>
      <c r="AY169" s="24" t="s">
        <v>147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24" t="s">
        <v>90</v>
      </c>
      <c r="BK169" s="233">
        <f>ROUND(I169*H169,2)</f>
        <v>0</v>
      </c>
      <c r="BL169" s="24" t="s">
        <v>154</v>
      </c>
      <c r="BM169" s="24" t="s">
        <v>1100</v>
      </c>
    </row>
    <row r="170" s="11" customFormat="1">
      <c r="B170" s="234"/>
      <c r="C170" s="235"/>
      <c r="D170" s="236" t="s">
        <v>156</v>
      </c>
      <c r="E170" s="237" t="s">
        <v>80</v>
      </c>
      <c r="F170" s="238" t="s">
        <v>829</v>
      </c>
      <c r="G170" s="235"/>
      <c r="H170" s="239">
        <v>4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156</v>
      </c>
      <c r="AU170" s="245" t="s">
        <v>92</v>
      </c>
      <c r="AV170" s="11" t="s">
        <v>92</v>
      </c>
      <c r="AW170" s="11" t="s">
        <v>44</v>
      </c>
      <c r="AX170" s="11" t="s">
        <v>82</v>
      </c>
      <c r="AY170" s="245" t="s">
        <v>147</v>
      </c>
    </row>
    <row r="171" s="11" customFormat="1">
      <c r="B171" s="234"/>
      <c r="C171" s="235"/>
      <c r="D171" s="236" t="s">
        <v>156</v>
      </c>
      <c r="E171" s="237" t="s">
        <v>80</v>
      </c>
      <c r="F171" s="238" t="s">
        <v>919</v>
      </c>
      <c r="G171" s="235"/>
      <c r="H171" s="239">
        <v>4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156</v>
      </c>
      <c r="AU171" s="245" t="s">
        <v>92</v>
      </c>
      <c r="AV171" s="11" t="s">
        <v>92</v>
      </c>
      <c r="AW171" s="11" t="s">
        <v>44</v>
      </c>
      <c r="AX171" s="11" t="s">
        <v>82</v>
      </c>
      <c r="AY171" s="245" t="s">
        <v>147</v>
      </c>
    </row>
    <row r="172" s="11" customFormat="1">
      <c r="B172" s="234"/>
      <c r="C172" s="235"/>
      <c r="D172" s="236" t="s">
        <v>156</v>
      </c>
      <c r="E172" s="237" t="s">
        <v>80</v>
      </c>
      <c r="F172" s="238" t="s">
        <v>1101</v>
      </c>
      <c r="G172" s="235"/>
      <c r="H172" s="239">
        <v>25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156</v>
      </c>
      <c r="AU172" s="245" t="s">
        <v>92</v>
      </c>
      <c r="AV172" s="11" t="s">
        <v>92</v>
      </c>
      <c r="AW172" s="11" t="s">
        <v>44</v>
      </c>
      <c r="AX172" s="11" t="s">
        <v>82</v>
      </c>
      <c r="AY172" s="245" t="s">
        <v>147</v>
      </c>
    </row>
    <row r="173" s="11" customFormat="1">
      <c r="B173" s="234"/>
      <c r="C173" s="235"/>
      <c r="D173" s="236" t="s">
        <v>156</v>
      </c>
      <c r="E173" s="237" t="s">
        <v>80</v>
      </c>
      <c r="F173" s="238" t="s">
        <v>1102</v>
      </c>
      <c r="G173" s="235"/>
      <c r="H173" s="239">
        <v>11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156</v>
      </c>
      <c r="AU173" s="245" t="s">
        <v>92</v>
      </c>
      <c r="AV173" s="11" t="s">
        <v>92</v>
      </c>
      <c r="AW173" s="11" t="s">
        <v>44</v>
      </c>
      <c r="AX173" s="11" t="s">
        <v>82</v>
      </c>
      <c r="AY173" s="245" t="s">
        <v>147</v>
      </c>
    </row>
    <row r="174" s="11" customFormat="1">
      <c r="B174" s="234"/>
      <c r="C174" s="235"/>
      <c r="D174" s="236" t="s">
        <v>156</v>
      </c>
      <c r="E174" s="237" t="s">
        <v>80</v>
      </c>
      <c r="F174" s="238" t="s">
        <v>1103</v>
      </c>
      <c r="G174" s="235"/>
      <c r="H174" s="239">
        <v>20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156</v>
      </c>
      <c r="AU174" s="245" t="s">
        <v>92</v>
      </c>
      <c r="AV174" s="11" t="s">
        <v>92</v>
      </c>
      <c r="AW174" s="11" t="s">
        <v>44</v>
      </c>
      <c r="AX174" s="11" t="s">
        <v>82</v>
      </c>
      <c r="AY174" s="245" t="s">
        <v>147</v>
      </c>
    </row>
    <row r="175" s="12" customFormat="1">
      <c r="B175" s="246"/>
      <c r="C175" s="247"/>
      <c r="D175" s="236" t="s">
        <v>156</v>
      </c>
      <c r="E175" s="248" t="s">
        <v>80</v>
      </c>
      <c r="F175" s="249" t="s">
        <v>158</v>
      </c>
      <c r="G175" s="247"/>
      <c r="H175" s="250">
        <v>64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156</v>
      </c>
      <c r="AU175" s="256" t="s">
        <v>92</v>
      </c>
      <c r="AV175" s="12" t="s">
        <v>154</v>
      </c>
      <c r="AW175" s="12" t="s">
        <v>44</v>
      </c>
      <c r="AX175" s="12" t="s">
        <v>90</v>
      </c>
      <c r="AY175" s="256" t="s">
        <v>147</v>
      </c>
    </row>
    <row r="176" s="1" customFormat="1" ht="16.5" customHeight="1">
      <c r="B176" s="47"/>
      <c r="C176" s="280" t="s">
        <v>314</v>
      </c>
      <c r="D176" s="280" t="s">
        <v>241</v>
      </c>
      <c r="E176" s="281" t="s">
        <v>1104</v>
      </c>
      <c r="F176" s="282" t="s">
        <v>1105</v>
      </c>
      <c r="G176" s="283" t="s">
        <v>344</v>
      </c>
      <c r="H176" s="284">
        <v>64</v>
      </c>
      <c r="I176" s="285"/>
      <c r="J176" s="286">
        <f>ROUND(I176*H176,2)</f>
        <v>0</v>
      </c>
      <c r="K176" s="282" t="s">
        <v>80</v>
      </c>
      <c r="L176" s="287"/>
      <c r="M176" s="288" t="s">
        <v>80</v>
      </c>
      <c r="N176" s="289" t="s">
        <v>52</v>
      </c>
      <c r="O176" s="48"/>
      <c r="P176" s="231">
        <f>O176*H176</f>
        <v>0</v>
      </c>
      <c r="Q176" s="231">
        <v>0.0035000000000000001</v>
      </c>
      <c r="R176" s="231">
        <f>Q176*H176</f>
        <v>0.22400000000000001</v>
      </c>
      <c r="S176" s="231">
        <v>0</v>
      </c>
      <c r="T176" s="232">
        <f>S176*H176</f>
        <v>0</v>
      </c>
      <c r="AR176" s="24" t="s">
        <v>191</v>
      </c>
      <c r="AT176" s="24" t="s">
        <v>241</v>
      </c>
      <c r="AU176" s="24" t="s">
        <v>92</v>
      </c>
      <c r="AY176" s="24" t="s">
        <v>147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24" t="s">
        <v>90</v>
      </c>
      <c r="BK176" s="233">
        <f>ROUND(I176*H176,2)</f>
        <v>0</v>
      </c>
      <c r="BL176" s="24" t="s">
        <v>154</v>
      </c>
      <c r="BM176" s="24" t="s">
        <v>1106</v>
      </c>
    </row>
    <row r="177" s="11" customFormat="1">
      <c r="B177" s="234"/>
      <c r="C177" s="235"/>
      <c r="D177" s="236" t="s">
        <v>156</v>
      </c>
      <c r="E177" s="237" t="s">
        <v>80</v>
      </c>
      <c r="F177" s="238" t="s">
        <v>492</v>
      </c>
      <c r="G177" s="235"/>
      <c r="H177" s="239">
        <v>64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156</v>
      </c>
      <c r="AU177" s="245" t="s">
        <v>92</v>
      </c>
      <c r="AV177" s="11" t="s">
        <v>92</v>
      </c>
      <c r="AW177" s="11" t="s">
        <v>44</v>
      </c>
      <c r="AX177" s="11" t="s">
        <v>82</v>
      </c>
      <c r="AY177" s="245" t="s">
        <v>147</v>
      </c>
    </row>
    <row r="178" s="12" customFormat="1">
      <c r="B178" s="246"/>
      <c r="C178" s="247"/>
      <c r="D178" s="236" t="s">
        <v>156</v>
      </c>
      <c r="E178" s="248" t="s">
        <v>80</v>
      </c>
      <c r="F178" s="249" t="s">
        <v>158</v>
      </c>
      <c r="G178" s="247"/>
      <c r="H178" s="250">
        <v>64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156</v>
      </c>
      <c r="AU178" s="256" t="s">
        <v>92</v>
      </c>
      <c r="AV178" s="12" t="s">
        <v>154</v>
      </c>
      <c r="AW178" s="12" t="s">
        <v>44</v>
      </c>
      <c r="AX178" s="12" t="s">
        <v>90</v>
      </c>
      <c r="AY178" s="256" t="s">
        <v>147</v>
      </c>
    </row>
    <row r="179" s="1" customFormat="1" ht="25.5" customHeight="1">
      <c r="B179" s="47"/>
      <c r="C179" s="222" t="s">
        <v>319</v>
      </c>
      <c r="D179" s="222" t="s">
        <v>149</v>
      </c>
      <c r="E179" s="223" t="s">
        <v>1107</v>
      </c>
      <c r="F179" s="224" t="s">
        <v>1108</v>
      </c>
      <c r="G179" s="225" t="s">
        <v>344</v>
      </c>
      <c r="H179" s="226">
        <v>39</v>
      </c>
      <c r="I179" s="227"/>
      <c r="J179" s="228">
        <f>ROUND(I179*H179,2)</f>
        <v>0</v>
      </c>
      <c r="K179" s="224" t="s">
        <v>153</v>
      </c>
      <c r="L179" s="73"/>
      <c r="M179" s="229" t="s">
        <v>80</v>
      </c>
      <c r="N179" s="230" t="s">
        <v>52</v>
      </c>
      <c r="O179" s="48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4" t="s">
        <v>154</v>
      </c>
      <c r="AT179" s="24" t="s">
        <v>149</v>
      </c>
      <c r="AU179" s="24" t="s">
        <v>92</v>
      </c>
      <c r="AY179" s="24" t="s">
        <v>147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4" t="s">
        <v>90</v>
      </c>
      <c r="BK179" s="233">
        <f>ROUND(I179*H179,2)</f>
        <v>0</v>
      </c>
      <c r="BL179" s="24" t="s">
        <v>154</v>
      </c>
      <c r="BM179" s="24" t="s">
        <v>1109</v>
      </c>
    </row>
    <row r="180" s="11" customFormat="1">
      <c r="B180" s="234"/>
      <c r="C180" s="235"/>
      <c r="D180" s="236" t="s">
        <v>156</v>
      </c>
      <c r="E180" s="237" t="s">
        <v>80</v>
      </c>
      <c r="F180" s="238" t="s">
        <v>1110</v>
      </c>
      <c r="G180" s="235"/>
      <c r="H180" s="239">
        <v>39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156</v>
      </c>
      <c r="AU180" s="245" t="s">
        <v>92</v>
      </c>
      <c r="AV180" s="11" t="s">
        <v>92</v>
      </c>
      <c r="AW180" s="11" t="s">
        <v>44</v>
      </c>
      <c r="AX180" s="11" t="s">
        <v>82</v>
      </c>
      <c r="AY180" s="245" t="s">
        <v>147</v>
      </c>
    </row>
    <row r="181" s="12" customFormat="1">
      <c r="B181" s="246"/>
      <c r="C181" s="247"/>
      <c r="D181" s="236" t="s">
        <v>156</v>
      </c>
      <c r="E181" s="248" t="s">
        <v>80</v>
      </c>
      <c r="F181" s="249" t="s">
        <v>158</v>
      </c>
      <c r="G181" s="247"/>
      <c r="H181" s="250">
        <v>39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156</v>
      </c>
      <c r="AU181" s="256" t="s">
        <v>92</v>
      </c>
      <c r="AV181" s="12" t="s">
        <v>154</v>
      </c>
      <c r="AW181" s="12" t="s">
        <v>44</v>
      </c>
      <c r="AX181" s="12" t="s">
        <v>90</v>
      </c>
      <c r="AY181" s="256" t="s">
        <v>147</v>
      </c>
    </row>
    <row r="182" s="1" customFormat="1" ht="25.5" customHeight="1">
      <c r="B182" s="47"/>
      <c r="C182" s="280" t="s">
        <v>325</v>
      </c>
      <c r="D182" s="280" t="s">
        <v>241</v>
      </c>
      <c r="E182" s="281" t="s">
        <v>1111</v>
      </c>
      <c r="F182" s="282" t="s">
        <v>1112</v>
      </c>
      <c r="G182" s="283" t="s">
        <v>344</v>
      </c>
      <c r="H182" s="284">
        <v>39</v>
      </c>
      <c r="I182" s="285"/>
      <c r="J182" s="286">
        <f>ROUND(I182*H182,2)</f>
        <v>0</v>
      </c>
      <c r="K182" s="282" t="s">
        <v>80</v>
      </c>
      <c r="L182" s="287"/>
      <c r="M182" s="288" t="s">
        <v>80</v>
      </c>
      <c r="N182" s="289" t="s">
        <v>52</v>
      </c>
      <c r="O182" s="48"/>
      <c r="P182" s="231">
        <f>O182*H182</f>
        <v>0</v>
      </c>
      <c r="Q182" s="231">
        <v>0.0045999999999999999</v>
      </c>
      <c r="R182" s="231">
        <f>Q182*H182</f>
        <v>0.1794</v>
      </c>
      <c r="S182" s="231">
        <v>0</v>
      </c>
      <c r="T182" s="232">
        <f>S182*H182</f>
        <v>0</v>
      </c>
      <c r="AR182" s="24" t="s">
        <v>191</v>
      </c>
      <c r="AT182" s="24" t="s">
        <v>241</v>
      </c>
      <c r="AU182" s="24" t="s">
        <v>92</v>
      </c>
      <c r="AY182" s="24" t="s">
        <v>147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24" t="s">
        <v>90</v>
      </c>
      <c r="BK182" s="233">
        <f>ROUND(I182*H182,2)</f>
        <v>0</v>
      </c>
      <c r="BL182" s="24" t="s">
        <v>154</v>
      </c>
      <c r="BM182" s="24" t="s">
        <v>1113</v>
      </c>
    </row>
    <row r="183" s="11" customFormat="1">
      <c r="B183" s="234"/>
      <c r="C183" s="235"/>
      <c r="D183" s="236" t="s">
        <v>156</v>
      </c>
      <c r="E183" s="237" t="s">
        <v>80</v>
      </c>
      <c r="F183" s="238" t="s">
        <v>1114</v>
      </c>
      <c r="G183" s="235"/>
      <c r="H183" s="239">
        <v>39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156</v>
      </c>
      <c r="AU183" s="245" t="s">
        <v>92</v>
      </c>
      <c r="AV183" s="11" t="s">
        <v>92</v>
      </c>
      <c r="AW183" s="11" t="s">
        <v>44</v>
      </c>
      <c r="AX183" s="11" t="s">
        <v>82</v>
      </c>
      <c r="AY183" s="245" t="s">
        <v>147</v>
      </c>
    </row>
    <row r="184" s="12" customFormat="1">
      <c r="B184" s="246"/>
      <c r="C184" s="247"/>
      <c r="D184" s="236" t="s">
        <v>156</v>
      </c>
      <c r="E184" s="248" t="s">
        <v>80</v>
      </c>
      <c r="F184" s="249" t="s">
        <v>158</v>
      </c>
      <c r="G184" s="247"/>
      <c r="H184" s="250">
        <v>39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156</v>
      </c>
      <c r="AU184" s="256" t="s">
        <v>92</v>
      </c>
      <c r="AV184" s="12" t="s">
        <v>154</v>
      </c>
      <c r="AW184" s="12" t="s">
        <v>44</v>
      </c>
      <c r="AX184" s="12" t="s">
        <v>90</v>
      </c>
      <c r="AY184" s="256" t="s">
        <v>147</v>
      </c>
    </row>
    <row r="185" s="1" customFormat="1" ht="16.5" customHeight="1">
      <c r="B185" s="47"/>
      <c r="C185" s="280" t="s">
        <v>330</v>
      </c>
      <c r="D185" s="280" t="s">
        <v>241</v>
      </c>
      <c r="E185" s="281" t="s">
        <v>1104</v>
      </c>
      <c r="F185" s="282" t="s">
        <v>1105</v>
      </c>
      <c r="G185" s="283" t="s">
        <v>344</v>
      </c>
      <c r="H185" s="284">
        <v>39</v>
      </c>
      <c r="I185" s="285"/>
      <c r="J185" s="286">
        <f>ROUND(I185*H185,2)</f>
        <v>0</v>
      </c>
      <c r="K185" s="282" t="s">
        <v>80</v>
      </c>
      <c r="L185" s="287"/>
      <c r="M185" s="288" t="s">
        <v>80</v>
      </c>
      <c r="N185" s="289" t="s">
        <v>52</v>
      </c>
      <c r="O185" s="48"/>
      <c r="P185" s="231">
        <f>O185*H185</f>
        <v>0</v>
      </c>
      <c r="Q185" s="231">
        <v>0.0035000000000000001</v>
      </c>
      <c r="R185" s="231">
        <f>Q185*H185</f>
        <v>0.13650000000000001</v>
      </c>
      <c r="S185" s="231">
        <v>0</v>
      </c>
      <c r="T185" s="232">
        <f>S185*H185</f>
        <v>0</v>
      </c>
      <c r="AR185" s="24" t="s">
        <v>191</v>
      </c>
      <c r="AT185" s="24" t="s">
        <v>241</v>
      </c>
      <c r="AU185" s="24" t="s">
        <v>92</v>
      </c>
      <c r="AY185" s="24" t="s">
        <v>147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24" t="s">
        <v>90</v>
      </c>
      <c r="BK185" s="233">
        <f>ROUND(I185*H185,2)</f>
        <v>0</v>
      </c>
      <c r="BL185" s="24" t="s">
        <v>154</v>
      </c>
      <c r="BM185" s="24" t="s">
        <v>1115</v>
      </c>
    </row>
    <row r="186" s="11" customFormat="1">
      <c r="B186" s="234"/>
      <c r="C186" s="235"/>
      <c r="D186" s="236" t="s">
        <v>156</v>
      </c>
      <c r="E186" s="237" t="s">
        <v>80</v>
      </c>
      <c r="F186" s="238" t="s">
        <v>356</v>
      </c>
      <c r="G186" s="235"/>
      <c r="H186" s="239">
        <v>39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156</v>
      </c>
      <c r="AU186" s="245" t="s">
        <v>92</v>
      </c>
      <c r="AV186" s="11" t="s">
        <v>92</v>
      </c>
      <c r="AW186" s="11" t="s">
        <v>44</v>
      </c>
      <c r="AX186" s="11" t="s">
        <v>82</v>
      </c>
      <c r="AY186" s="245" t="s">
        <v>147</v>
      </c>
    </row>
    <row r="187" s="12" customFormat="1">
      <c r="B187" s="246"/>
      <c r="C187" s="247"/>
      <c r="D187" s="236" t="s">
        <v>156</v>
      </c>
      <c r="E187" s="248" t="s">
        <v>80</v>
      </c>
      <c r="F187" s="249" t="s">
        <v>158</v>
      </c>
      <c r="G187" s="247"/>
      <c r="H187" s="250">
        <v>39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156</v>
      </c>
      <c r="AU187" s="256" t="s">
        <v>92</v>
      </c>
      <c r="AV187" s="12" t="s">
        <v>154</v>
      </c>
      <c r="AW187" s="12" t="s">
        <v>44</v>
      </c>
      <c r="AX187" s="12" t="s">
        <v>90</v>
      </c>
      <c r="AY187" s="256" t="s">
        <v>147</v>
      </c>
    </row>
    <row r="188" s="1" customFormat="1" ht="16.5" customHeight="1">
      <c r="B188" s="47"/>
      <c r="C188" s="222" t="s">
        <v>335</v>
      </c>
      <c r="D188" s="222" t="s">
        <v>149</v>
      </c>
      <c r="E188" s="223" t="s">
        <v>1116</v>
      </c>
      <c r="F188" s="224" t="s">
        <v>1117</v>
      </c>
      <c r="G188" s="225" t="s">
        <v>344</v>
      </c>
      <c r="H188" s="226">
        <v>103</v>
      </c>
      <c r="I188" s="227"/>
      <c r="J188" s="228">
        <f>ROUND(I188*H188,2)</f>
        <v>0</v>
      </c>
      <c r="K188" s="224" t="s">
        <v>80</v>
      </c>
      <c r="L188" s="73"/>
      <c r="M188" s="229" t="s">
        <v>80</v>
      </c>
      <c r="N188" s="230" t="s">
        <v>52</v>
      </c>
      <c r="O188" s="48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4" t="s">
        <v>154</v>
      </c>
      <c r="AT188" s="24" t="s">
        <v>149</v>
      </c>
      <c r="AU188" s="24" t="s">
        <v>92</v>
      </c>
      <c r="AY188" s="24" t="s">
        <v>147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24" t="s">
        <v>90</v>
      </c>
      <c r="BK188" s="233">
        <f>ROUND(I188*H188,2)</f>
        <v>0</v>
      </c>
      <c r="BL188" s="24" t="s">
        <v>154</v>
      </c>
      <c r="BM188" s="24" t="s">
        <v>1118</v>
      </c>
    </row>
    <row r="189" s="11" customFormat="1">
      <c r="B189" s="234"/>
      <c r="C189" s="235"/>
      <c r="D189" s="236" t="s">
        <v>156</v>
      </c>
      <c r="E189" s="237" t="s">
        <v>80</v>
      </c>
      <c r="F189" s="238" t="s">
        <v>1119</v>
      </c>
      <c r="G189" s="235"/>
      <c r="H189" s="239">
        <v>103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156</v>
      </c>
      <c r="AU189" s="245" t="s">
        <v>92</v>
      </c>
      <c r="AV189" s="11" t="s">
        <v>92</v>
      </c>
      <c r="AW189" s="11" t="s">
        <v>44</v>
      </c>
      <c r="AX189" s="11" t="s">
        <v>82</v>
      </c>
      <c r="AY189" s="245" t="s">
        <v>147</v>
      </c>
    </row>
    <row r="190" s="12" customFormat="1">
      <c r="B190" s="246"/>
      <c r="C190" s="247"/>
      <c r="D190" s="236" t="s">
        <v>156</v>
      </c>
      <c r="E190" s="248" t="s">
        <v>80</v>
      </c>
      <c r="F190" s="249" t="s">
        <v>158</v>
      </c>
      <c r="G190" s="247"/>
      <c r="H190" s="250">
        <v>103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156</v>
      </c>
      <c r="AU190" s="256" t="s">
        <v>92</v>
      </c>
      <c r="AV190" s="12" t="s">
        <v>154</v>
      </c>
      <c r="AW190" s="12" t="s">
        <v>44</v>
      </c>
      <c r="AX190" s="12" t="s">
        <v>90</v>
      </c>
      <c r="AY190" s="256" t="s">
        <v>147</v>
      </c>
    </row>
    <row r="191" s="1" customFormat="1" ht="16.5" customHeight="1">
      <c r="B191" s="47"/>
      <c r="C191" s="222" t="s">
        <v>341</v>
      </c>
      <c r="D191" s="222" t="s">
        <v>149</v>
      </c>
      <c r="E191" s="223" t="s">
        <v>1120</v>
      </c>
      <c r="F191" s="224" t="s">
        <v>1121</v>
      </c>
      <c r="G191" s="225" t="s">
        <v>344</v>
      </c>
      <c r="H191" s="226">
        <v>3</v>
      </c>
      <c r="I191" s="227"/>
      <c r="J191" s="228">
        <f>ROUND(I191*H191,2)</f>
        <v>0</v>
      </c>
      <c r="K191" s="224" t="s">
        <v>80</v>
      </c>
      <c r="L191" s="73"/>
      <c r="M191" s="229" t="s">
        <v>80</v>
      </c>
      <c r="N191" s="230" t="s">
        <v>52</v>
      </c>
      <c r="O191" s="48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4" t="s">
        <v>154</v>
      </c>
      <c r="AT191" s="24" t="s">
        <v>149</v>
      </c>
      <c r="AU191" s="24" t="s">
        <v>92</v>
      </c>
      <c r="AY191" s="24" t="s">
        <v>147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24" t="s">
        <v>90</v>
      </c>
      <c r="BK191" s="233">
        <f>ROUND(I191*H191,2)</f>
        <v>0</v>
      </c>
      <c r="BL191" s="24" t="s">
        <v>154</v>
      </c>
      <c r="BM191" s="24" t="s">
        <v>1122</v>
      </c>
    </row>
    <row r="192" s="11" customFormat="1">
      <c r="B192" s="234"/>
      <c r="C192" s="235"/>
      <c r="D192" s="236" t="s">
        <v>156</v>
      </c>
      <c r="E192" s="237" t="s">
        <v>80</v>
      </c>
      <c r="F192" s="238" t="s">
        <v>346</v>
      </c>
      <c r="G192" s="235"/>
      <c r="H192" s="239">
        <v>3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156</v>
      </c>
      <c r="AU192" s="245" t="s">
        <v>92</v>
      </c>
      <c r="AV192" s="11" t="s">
        <v>92</v>
      </c>
      <c r="AW192" s="11" t="s">
        <v>44</v>
      </c>
      <c r="AX192" s="11" t="s">
        <v>82</v>
      </c>
      <c r="AY192" s="245" t="s">
        <v>147</v>
      </c>
    </row>
    <row r="193" s="12" customFormat="1">
      <c r="B193" s="246"/>
      <c r="C193" s="247"/>
      <c r="D193" s="236" t="s">
        <v>156</v>
      </c>
      <c r="E193" s="248" t="s">
        <v>80</v>
      </c>
      <c r="F193" s="249" t="s">
        <v>158</v>
      </c>
      <c r="G193" s="247"/>
      <c r="H193" s="250">
        <v>3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156</v>
      </c>
      <c r="AU193" s="256" t="s">
        <v>92</v>
      </c>
      <c r="AV193" s="12" t="s">
        <v>154</v>
      </c>
      <c r="AW193" s="12" t="s">
        <v>44</v>
      </c>
      <c r="AX193" s="12" t="s">
        <v>90</v>
      </c>
      <c r="AY193" s="256" t="s">
        <v>147</v>
      </c>
    </row>
    <row r="194" s="1" customFormat="1" ht="16.5" customHeight="1">
      <c r="B194" s="47"/>
      <c r="C194" s="222" t="s">
        <v>347</v>
      </c>
      <c r="D194" s="222" t="s">
        <v>149</v>
      </c>
      <c r="E194" s="223" t="s">
        <v>1123</v>
      </c>
      <c r="F194" s="224" t="s">
        <v>1124</v>
      </c>
      <c r="G194" s="225" t="s">
        <v>152</v>
      </c>
      <c r="H194" s="226">
        <v>964.10000000000002</v>
      </c>
      <c r="I194" s="227"/>
      <c r="J194" s="228">
        <f>ROUND(I194*H194,2)</f>
        <v>0</v>
      </c>
      <c r="K194" s="224" t="s">
        <v>153</v>
      </c>
      <c r="L194" s="73"/>
      <c r="M194" s="229" t="s">
        <v>80</v>
      </c>
      <c r="N194" s="230" t="s">
        <v>52</v>
      </c>
      <c r="O194" s="48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4" t="s">
        <v>154</v>
      </c>
      <c r="AT194" s="24" t="s">
        <v>149</v>
      </c>
      <c r="AU194" s="24" t="s">
        <v>92</v>
      </c>
      <c r="AY194" s="24" t="s">
        <v>147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90</v>
      </c>
      <c r="BK194" s="233">
        <f>ROUND(I194*H194,2)</f>
        <v>0</v>
      </c>
      <c r="BL194" s="24" t="s">
        <v>154</v>
      </c>
      <c r="BM194" s="24" t="s">
        <v>1125</v>
      </c>
    </row>
    <row r="195" s="11" customFormat="1">
      <c r="B195" s="234"/>
      <c r="C195" s="235"/>
      <c r="D195" s="236" t="s">
        <v>156</v>
      </c>
      <c r="E195" s="237" t="s">
        <v>80</v>
      </c>
      <c r="F195" s="238" t="s">
        <v>1126</v>
      </c>
      <c r="G195" s="235"/>
      <c r="H195" s="239">
        <v>964.10000000000002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156</v>
      </c>
      <c r="AU195" s="245" t="s">
        <v>92</v>
      </c>
      <c r="AV195" s="11" t="s">
        <v>92</v>
      </c>
      <c r="AW195" s="11" t="s">
        <v>44</v>
      </c>
      <c r="AX195" s="11" t="s">
        <v>82</v>
      </c>
      <c r="AY195" s="245" t="s">
        <v>147</v>
      </c>
    </row>
    <row r="196" s="12" customFormat="1">
      <c r="B196" s="246"/>
      <c r="C196" s="247"/>
      <c r="D196" s="236" t="s">
        <v>156</v>
      </c>
      <c r="E196" s="248" t="s">
        <v>80</v>
      </c>
      <c r="F196" s="249" t="s">
        <v>158</v>
      </c>
      <c r="G196" s="247"/>
      <c r="H196" s="250">
        <v>964.10000000000002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156</v>
      </c>
      <c r="AU196" s="256" t="s">
        <v>92</v>
      </c>
      <c r="AV196" s="12" t="s">
        <v>154</v>
      </c>
      <c r="AW196" s="12" t="s">
        <v>44</v>
      </c>
      <c r="AX196" s="12" t="s">
        <v>90</v>
      </c>
      <c r="AY196" s="256" t="s">
        <v>147</v>
      </c>
    </row>
    <row r="197" s="1" customFormat="1" ht="16.5" customHeight="1">
      <c r="B197" s="47"/>
      <c r="C197" s="222" t="s">
        <v>352</v>
      </c>
      <c r="D197" s="222" t="s">
        <v>149</v>
      </c>
      <c r="E197" s="223" t="s">
        <v>1127</v>
      </c>
      <c r="F197" s="224" t="s">
        <v>1128</v>
      </c>
      <c r="G197" s="225" t="s">
        <v>344</v>
      </c>
      <c r="H197" s="226">
        <v>106</v>
      </c>
      <c r="I197" s="227"/>
      <c r="J197" s="228">
        <f>ROUND(I197*H197,2)</f>
        <v>0</v>
      </c>
      <c r="K197" s="224" t="s">
        <v>80</v>
      </c>
      <c r="L197" s="73"/>
      <c r="M197" s="229" t="s">
        <v>80</v>
      </c>
      <c r="N197" s="230" t="s">
        <v>52</v>
      </c>
      <c r="O197" s="48"/>
      <c r="P197" s="231">
        <f>O197*H197</f>
        <v>0</v>
      </c>
      <c r="Q197" s="231">
        <v>0.045999999999999999</v>
      </c>
      <c r="R197" s="231">
        <f>Q197*H197</f>
        <v>4.8760000000000003</v>
      </c>
      <c r="S197" s="231">
        <v>0</v>
      </c>
      <c r="T197" s="232">
        <f>S197*H197</f>
        <v>0</v>
      </c>
      <c r="AR197" s="24" t="s">
        <v>154</v>
      </c>
      <c r="AT197" s="24" t="s">
        <v>149</v>
      </c>
      <c r="AU197" s="24" t="s">
        <v>92</v>
      </c>
      <c r="AY197" s="24" t="s">
        <v>147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24" t="s">
        <v>90</v>
      </c>
      <c r="BK197" s="233">
        <f>ROUND(I197*H197,2)</f>
        <v>0</v>
      </c>
      <c r="BL197" s="24" t="s">
        <v>154</v>
      </c>
      <c r="BM197" s="24" t="s">
        <v>1129</v>
      </c>
    </row>
    <row r="198" s="11" customFormat="1">
      <c r="B198" s="234"/>
      <c r="C198" s="235"/>
      <c r="D198" s="236" t="s">
        <v>156</v>
      </c>
      <c r="E198" s="237" t="s">
        <v>80</v>
      </c>
      <c r="F198" s="238" t="s">
        <v>1130</v>
      </c>
      <c r="G198" s="235"/>
      <c r="H198" s="239">
        <v>106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156</v>
      </c>
      <c r="AU198" s="245" t="s">
        <v>92</v>
      </c>
      <c r="AV198" s="11" t="s">
        <v>92</v>
      </c>
      <c r="AW198" s="11" t="s">
        <v>44</v>
      </c>
      <c r="AX198" s="11" t="s">
        <v>82</v>
      </c>
      <c r="AY198" s="245" t="s">
        <v>147</v>
      </c>
    </row>
    <row r="199" s="12" customFormat="1">
      <c r="B199" s="246"/>
      <c r="C199" s="247"/>
      <c r="D199" s="236" t="s">
        <v>156</v>
      </c>
      <c r="E199" s="248" t="s">
        <v>80</v>
      </c>
      <c r="F199" s="249" t="s">
        <v>158</v>
      </c>
      <c r="G199" s="247"/>
      <c r="H199" s="250">
        <v>106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156</v>
      </c>
      <c r="AU199" s="256" t="s">
        <v>92</v>
      </c>
      <c r="AV199" s="12" t="s">
        <v>154</v>
      </c>
      <c r="AW199" s="12" t="s">
        <v>44</v>
      </c>
      <c r="AX199" s="12" t="s">
        <v>90</v>
      </c>
      <c r="AY199" s="256" t="s">
        <v>147</v>
      </c>
    </row>
    <row r="200" s="1" customFormat="1" ht="16.5" customHeight="1">
      <c r="B200" s="47"/>
      <c r="C200" s="222" t="s">
        <v>356</v>
      </c>
      <c r="D200" s="222" t="s">
        <v>149</v>
      </c>
      <c r="E200" s="223" t="s">
        <v>985</v>
      </c>
      <c r="F200" s="224" t="s">
        <v>986</v>
      </c>
      <c r="G200" s="225" t="s">
        <v>344</v>
      </c>
      <c r="H200" s="226">
        <v>106</v>
      </c>
      <c r="I200" s="227"/>
      <c r="J200" s="228">
        <f>ROUND(I200*H200,2)</f>
        <v>0</v>
      </c>
      <c r="K200" s="224" t="s">
        <v>153</v>
      </c>
      <c r="L200" s="73"/>
      <c r="M200" s="229" t="s">
        <v>80</v>
      </c>
      <c r="N200" s="230" t="s">
        <v>52</v>
      </c>
      <c r="O200" s="48"/>
      <c r="P200" s="231">
        <f>O200*H200</f>
        <v>0</v>
      </c>
      <c r="Q200" s="231">
        <v>0.12303</v>
      </c>
      <c r="R200" s="231">
        <f>Q200*H200</f>
        <v>13.041180000000001</v>
      </c>
      <c r="S200" s="231">
        <v>0</v>
      </c>
      <c r="T200" s="232">
        <f>S200*H200</f>
        <v>0</v>
      </c>
      <c r="AR200" s="24" t="s">
        <v>154</v>
      </c>
      <c r="AT200" s="24" t="s">
        <v>149</v>
      </c>
      <c r="AU200" s="24" t="s">
        <v>92</v>
      </c>
      <c r="AY200" s="24" t="s">
        <v>147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24" t="s">
        <v>90</v>
      </c>
      <c r="BK200" s="233">
        <f>ROUND(I200*H200,2)</f>
        <v>0</v>
      </c>
      <c r="BL200" s="24" t="s">
        <v>154</v>
      </c>
      <c r="BM200" s="24" t="s">
        <v>1131</v>
      </c>
    </row>
    <row r="201" s="11" customFormat="1">
      <c r="B201" s="234"/>
      <c r="C201" s="235"/>
      <c r="D201" s="236" t="s">
        <v>156</v>
      </c>
      <c r="E201" s="237" t="s">
        <v>80</v>
      </c>
      <c r="F201" s="238" t="s">
        <v>1130</v>
      </c>
      <c r="G201" s="235"/>
      <c r="H201" s="239">
        <v>106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156</v>
      </c>
      <c r="AU201" s="245" t="s">
        <v>92</v>
      </c>
      <c r="AV201" s="11" t="s">
        <v>92</v>
      </c>
      <c r="AW201" s="11" t="s">
        <v>44</v>
      </c>
      <c r="AX201" s="11" t="s">
        <v>82</v>
      </c>
      <c r="AY201" s="245" t="s">
        <v>147</v>
      </c>
    </row>
    <row r="202" s="12" customFormat="1">
      <c r="B202" s="246"/>
      <c r="C202" s="247"/>
      <c r="D202" s="236" t="s">
        <v>156</v>
      </c>
      <c r="E202" s="248" t="s">
        <v>80</v>
      </c>
      <c r="F202" s="249" t="s">
        <v>158</v>
      </c>
      <c r="G202" s="247"/>
      <c r="H202" s="250">
        <v>106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156</v>
      </c>
      <c r="AU202" s="256" t="s">
        <v>92</v>
      </c>
      <c r="AV202" s="12" t="s">
        <v>154</v>
      </c>
      <c r="AW202" s="12" t="s">
        <v>44</v>
      </c>
      <c r="AX202" s="12" t="s">
        <v>90</v>
      </c>
      <c r="AY202" s="256" t="s">
        <v>147</v>
      </c>
    </row>
    <row r="203" s="1" customFormat="1" ht="25.5" customHeight="1">
      <c r="B203" s="47"/>
      <c r="C203" s="280" t="s">
        <v>361</v>
      </c>
      <c r="D203" s="280" t="s">
        <v>241</v>
      </c>
      <c r="E203" s="281" t="s">
        <v>990</v>
      </c>
      <c r="F203" s="282" t="s">
        <v>991</v>
      </c>
      <c r="G203" s="283" t="s">
        <v>344</v>
      </c>
      <c r="H203" s="284">
        <v>106</v>
      </c>
      <c r="I203" s="285"/>
      <c r="J203" s="286">
        <f>ROUND(I203*H203,2)</f>
        <v>0</v>
      </c>
      <c r="K203" s="282" t="s">
        <v>153</v>
      </c>
      <c r="L203" s="287"/>
      <c r="M203" s="288" t="s">
        <v>80</v>
      </c>
      <c r="N203" s="289" t="s">
        <v>52</v>
      </c>
      <c r="O203" s="48"/>
      <c r="P203" s="231">
        <f>O203*H203</f>
        <v>0</v>
      </c>
      <c r="Q203" s="231">
        <v>0.013299999999999999</v>
      </c>
      <c r="R203" s="231">
        <f>Q203*H203</f>
        <v>1.4097999999999999</v>
      </c>
      <c r="S203" s="231">
        <v>0</v>
      </c>
      <c r="T203" s="232">
        <f>S203*H203</f>
        <v>0</v>
      </c>
      <c r="AR203" s="24" t="s">
        <v>191</v>
      </c>
      <c r="AT203" s="24" t="s">
        <v>241</v>
      </c>
      <c r="AU203" s="24" t="s">
        <v>92</v>
      </c>
      <c r="AY203" s="24" t="s">
        <v>147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24" t="s">
        <v>90</v>
      </c>
      <c r="BK203" s="233">
        <f>ROUND(I203*H203,2)</f>
        <v>0</v>
      </c>
      <c r="BL203" s="24" t="s">
        <v>154</v>
      </c>
      <c r="BM203" s="24" t="s">
        <v>1132</v>
      </c>
    </row>
    <row r="204" s="11" customFormat="1">
      <c r="B204" s="234"/>
      <c r="C204" s="235"/>
      <c r="D204" s="236" t="s">
        <v>156</v>
      </c>
      <c r="E204" s="237" t="s">
        <v>80</v>
      </c>
      <c r="F204" s="238" t="s">
        <v>1114</v>
      </c>
      <c r="G204" s="235"/>
      <c r="H204" s="239">
        <v>39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156</v>
      </c>
      <c r="AU204" s="245" t="s">
        <v>92</v>
      </c>
      <c r="AV204" s="11" t="s">
        <v>92</v>
      </c>
      <c r="AW204" s="11" t="s">
        <v>44</v>
      </c>
      <c r="AX204" s="11" t="s">
        <v>82</v>
      </c>
      <c r="AY204" s="245" t="s">
        <v>147</v>
      </c>
    </row>
    <row r="205" s="11" customFormat="1">
      <c r="B205" s="234"/>
      <c r="C205" s="235"/>
      <c r="D205" s="236" t="s">
        <v>156</v>
      </c>
      <c r="E205" s="237" t="s">
        <v>80</v>
      </c>
      <c r="F205" s="238" t="s">
        <v>884</v>
      </c>
      <c r="G205" s="235"/>
      <c r="H205" s="239">
        <v>6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156</v>
      </c>
      <c r="AU205" s="245" t="s">
        <v>92</v>
      </c>
      <c r="AV205" s="11" t="s">
        <v>92</v>
      </c>
      <c r="AW205" s="11" t="s">
        <v>44</v>
      </c>
      <c r="AX205" s="11" t="s">
        <v>82</v>
      </c>
      <c r="AY205" s="245" t="s">
        <v>147</v>
      </c>
    </row>
    <row r="206" s="11" customFormat="1">
      <c r="B206" s="234"/>
      <c r="C206" s="235"/>
      <c r="D206" s="236" t="s">
        <v>156</v>
      </c>
      <c r="E206" s="237" t="s">
        <v>80</v>
      </c>
      <c r="F206" s="238" t="s">
        <v>919</v>
      </c>
      <c r="G206" s="235"/>
      <c r="H206" s="239">
        <v>4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156</v>
      </c>
      <c r="AU206" s="245" t="s">
        <v>92</v>
      </c>
      <c r="AV206" s="11" t="s">
        <v>92</v>
      </c>
      <c r="AW206" s="11" t="s">
        <v>44</v>
      </c>
      <c r="AX206" s="11" t="s">
        <v>82</v>
      </c>
      <c r="AY206" s="245" t="s">
        <v>147</v>
      </c>
    </row>
    <row r="207" s="11" customFormat="1">
      <c r="B207" s="234"/>
      <c r="C207" s="235"/>
      <c r="D207" s="236" t="s">
        <v>156</v>
      </c>
      <c r="E207" s="237" t="s">
        <v>80</v>
      </c>
      <c r="F207" s="238" t="s">
        <v>939</v>
      </c>
      <c r="G207" s="235"/>
      <c r="H207" s="239">
        <v>26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156</v>
      </c>
      <c r="AU207" s="245" t="s">
        <v>92</v>
      </c>
      <c r="AV207" s="11" t="s">
        <v>92</v>
      </c>
      <c r="AW207" s="11" t="s">
        <v>44</v>
      </c>
      <c r="AX207" s="11" t="s">
        <v>82</v>
      </c>
      <c r="AY207" s="245" t="s">
        <v>147</v>
      </c>
    </row>
    <row r="208" s="11" customFormat="1">
      <c r="B208" s="234"/>
      <c r="C208" s="235"/>
      <c r="D208" s="236" t="s">
        <v>156</v>
      </c>
      <c r="E208" s="237" t="s">
        <v>80</v>
      </c>
      <c r="F208" s="238" t="s">
        <v>1102</v>
      </c>
      <c r="G208" s="235"/>
      <c r="H208" s="239">
        <v>11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156</v>
      </c>
      <c r="AU208" s="245" t="s">
        <v>92</v>
      </c>
      <c r="AV208" s="11" t="s">
        <v>92</v>
      </c>
      <c r="AW208" s="11" t="s">
        <v>44</v>
      </c>
      <c r="AX208" s="11" t="s">
        <v>82</v>
      </c>
      <c r="AY208" s="245" t="s">
        <v>147</v>
      </c>
    </row>
    <row r="209" s="11" customFormat="1">
      <c r="B209" s="234"/>
      <c r="C209" s="235"/>
      <c r="D209" s="236" t="s">
        <v>156</v>
      </c>
      <c r="E209" s="237" t="s">
        <v>80</v>
      </c>
      <c r="F209" s="238" t="s">
        <v>1103</v>
      </c>
      <c r="G209" s="235"/>
      <c r="H209" s="239">
        <v>20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156</v>
      </c>
      <c r="AU209" s="245" t="s">
        <v>92</v>
      </c>
      <c r="AV209" s="11" t="s">
        <v>92</v>
      </c>
      <c r="AW209" s="11" t="s">
        <v>44</v>
      </c>
      <c r="AX209" s="11" t="s">
        <v>82</v>
      </c>
      <c r="AY209" s="245" t="s">
        <v>147</v>
      </c>
    </row>
    <row r="210" s="12" customFormat="1">
      <c r="B210" s="246"/>
      <c r="C210" s="247"/>
      <c r="D210" s="236" t="s">
        <v>156</v>
      </c>
      <c r="E210" s="248" t="s">
        <v>80</v>
      </c>
      <c r="F210" s="249" t="s">
        <v>158</v>
      </c>
      <c r="G210" s="247"/>
      <c r="H210" s="250">
        <v>106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156</v>
      </c>
      <c r="AU210" s="256" t="s">
        <v>92</v>
      </c>
      <c r="AV210" s="12" t="s">
        <v>154</v>
      </c>
      <c r="AW210" s="12" t="s">
        <v>44</v>
      </c>
      <c r="AX210" s="12" t="s">
        <v>90</v>
      </c>
      <c r="AY210" s="256" t="s">
        <v>147</v>
      </c>
    </row>
    <row r="211" s="1" customFormat="1" ht="16.5" customHeight="1">
      <c r="B211" s="47"/>
      <c r="C211" s="222" t="s">
        <v>366</v>
      </c>
      <c r="D211" s="222" t="s">
        <v>149</v>
      </c>
      <c r="E211" s="223" t="s">
        <v>1011</v>
      </c>
      <c r="F211" s="224" t="s">
        <v>1012</v>
      </c>
      <c r="G211" s="225" t="s">
        <v>344</v>
      </c>
      <c r="H211" s="226">
        <v>106</v>
      </c>
      <c r="I211" s="227"/>
      <c r="J211" s="228">
        <f>ROUND(I211*H211,2)</f>
        <v>0</v>
      </c>
      <c r="K211" s="224" t="s">
        <v>80</v>
      </c>
      <c r="L211" s="73"/>
      <c r="M211" s="229" t="s">
        <v>80</v>
      </c>
      <c r="N211" s="230" t="s">
        <v>52</v>
      </c>
      <c r="O211" s="48"/>
      <c r="P211" s="231">
        <f>O211*H211</f>
        <v>0</v>
      </c>
      <c r="Q211" s="231">
        <v>0.00031</v>
      </c>
      <c r="R211" s="231">
        <f>Q211*H211</f>
        <v>0.03286</v>
      </c>
      <c r="S211" s="231">
        <v>0</v>
      </c>
      <c r="T211" s="232">
        <f>S211*H211</f>
        <v>0</v>
      </c>
      <c r="AR211" s="24" t="s">
        <v>154</v>
      </c>
      <c r="AT211" s="24" t="s">
        <v>149</v>
      </c>
      <c r="AU211" s="24" t="s">
        <v>92</v>
      </c>
      <c r="AY211" s="24" t="s">
        <v>147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24" t="s">
        <v>90</v>
      </c>
      <c r="BK211" s="233">
        <f>ROUND(I211*H211,2)</f>
        <v>0</v>
      </c>
      <c r="BL211" s="24" t="s">
        <v>154</v>
      </c>
      <c r="BM211" s="24" t="s">
        <v>1133</v>
      </c>
    </row>
    <row r="212" s="11" customFormat="1">
      <c r="B212" s="234"/>
      <c r="C212" s="235"/>
      <c r="D212" s="236" t="s">
        <v>156</v>
      </c>
      <c r="E212" s="237" t="s">
        <v>80</v>
      </c>
      <c r="F212" s="238" t="s">
        <v>1130</v>
      </c>
      <c r="G212" s="235"/>
      <c r="H212" s="239">
        <v>106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156</v>
      </c>
      <c r="AU212" s="245" t="s">
        <v>92</v>
      </c>
      <c r="AV212" s="11" t="s">
        <v>92</v>
      </c>
      <c r="AW212" s="11" t="s">
        <v>44</v>
      </c>
      <c r="AX212" s="11" t="s">
        <v>82</v>
      </c>
      <c r="AY212" s="245" t="s">
        <v>147</v>
      </c>
    </row>
    <row r="213" s="12" customFormat="1">
      <c r="B213" s="246"/>
      <c r="C213" s="247"/>
      <c r="D213" s="236" t="s">
        <v>156</v>
      </c>
      <c r="E213" s="248" t="s">
        <v>80</v>
      </c>
      <c r="F213" s="249" t="s">
        <v>158</v>
      </c>
      <c r="G213" s="247"/>
      <c r="H213" s="250">
        <v>106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AT213" s="256" t="s">
        <v>156</v>
      </c>
      <c r="AU213" s="256" t="s">
        <v>92</v>
      </c>
      <c r="AV213" s="12" t="s">
        <v>154</v>
      </c>
      <c r="AW213" s="12" t="s">
        <v>44</v>
      </c>
      <c r="AX213" s="12" t="s">
        <v>90</v>
      </c>
      <c r="AY213" s="256" t="s">
        <v>147</v>
      </c>
    </row>
    <row r="214" s="1" customFormat="1" ht="16.5" customHeight="1">
      <c r="B214" s="47"/>
      <c r="C214" s="222" t="s">
        <v>371</v>
      </c>
      <c r="D214" s="222" t="s">
        <v>149</v>
      </c>
      <c r="E214" s="223" t="s">
        <v>1134</v>
      </c>
      <c r="F214" s="224" t="s">
        <v>1135</v>
      </c>
      <c r="G214" s="225" t="s">
        <v>152</v>
      </c>
      <c r="H214" s="226">
        <v>949.10000000000002</v>
      </c>
      <c r="I214" s="227"/>
      <c r="J214" s="228">
        <f>ROUND(I214*H214,2)</f>
        <v>0</v>
      </c>
      <c r="K214" s="224" t="s">
        <v>153</v>
      </c>
      <c r="L214" s="73"/>
      <c r="M214" s="229" t="s">
        <v>80</v>
      </c>
      <c r="N214" s="230" t="s">
        <v>52</v>
      </c>
      <c r="O214" s="48"/>
      <c r="P214" s="231">
        <f>O214*H214</f>
        <v>0</v>
      </c>
      <c r="Q214" s="231">
        <v>0.00019000000000000001</v>
      </c>
      <c r="R214" s="231">
        <f>Q214*H214</f>
        <v>0.18032900000000002</v>
      </c>
      <c r="S214" s="231">
        <v>0</v>
      </c>
      <c r="T214" s="232">
        <f>S214*H214</f>
        <v>0</v>
      </c>
      <c r="AR214" s="24" t="s">
        <v>154</v>
      </c>
      <c r="AT214" s="24" t="s">
        <v>149</v>
      </c>
      <c r="AU214" s="24" t="s">
        <v>92</v>
      </c>
      <c r="AY214" s="24" t="s">
        <v>147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4" t="s">
        <v>90</v>
      </c>
      <c r="BK214" s="233">
        <f>ROUND(I214*H214,2)</f>
        <v>0</v>
      </c>
      <c r="BL214" s="24" t="s">
        <v>154</v>
      </c>
      <c r="BM214" s="24" t="s">
        <v>1136</v>
      </c>
    </row>
    <row r="215" s="11" customFormat="1">
      <c r="B215" s="234"/>
      <c r="C215" s="235"/>
      <c r="D215" s="236" t="s">
        <v>156</v>
      </c>
      <c r="E215" s="237" t="s">
        <v>80</v>
      </c>
      <c r="F215" s="238" t="s">
        <v>1082</v>
      </c>
      <c r="G215" s="235"/>
      <c r="H215" s="239">
        <v>949.10000000000002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156</v>
      </c>
      <c r="AU215" s="245" t="s">
        <v>92</v>
      </c>
      <c r="AV215" s="11" t="s">
        <v>92</v>
      </c>
      <c r="AW215" s="11" t="s">
        <v>44</v>
      </c>
      <c r="AX215" s="11" t="s">
        <v>82</v>
      </c>
      <c r="AY215" s="245" t="s">
        <v>147</v>
      </c>
    </row>
    <row r="216" s="12" customFormat="1">
      <c r="B216" s="246"/>
      <c r="C216" s="247"/>
      <c r="D216" s="236" t="s">
        <v>156</v>
      </c>
      <c r="E216" s="248" t="s">
        <v>80</v>
      </c>
      <c r="F216" s="249" t="s">
        <v>158</v>
      </c>
      <c r="G216" s="247"/>
      <c r="H216" s="250">
        <v>949.10000000000002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156</v>
      </c>
      <c r="AU216" s="256" t="s">
        <v>92</v>
      </c>
      <c r="AV216" s="12" t="s">
        <v>154</v>
      </c>
      <c r="AW216" s="12" t="s">
        <v>44</v>
      </c>
      <c r="AX216" s="12" t="s">
        <v>90</v>
      </c>
      <c r="AY216" s="256" t="s">
        <v>147</v>
      </c>
    </row>
    <row r="217" s="1" customFormat="1" ht="16.5" customHeight="1">
      <c r="B217" s="47"/>
      <c r="C217" s="222" t="s">
        <v>376</v>
      </c>
      <c r="D217" s="222" t="s">
        <v>149</v>
      </c>
      <c r="E217" s="223" t="s">
        <v>1021</v>
      </c>
      <c r="F217" s="224" t="s">
        <v>1022</v>
      </c>
      <c r="G217" s="225" t="s">
        <v>152</v>
      </c>
      <c r="H217" s="226">
        <v>964.10000000000002</v>
      </c>
      <c r="I217" s="227"/>
      <c r="J217" s="228">
        <f>ROUND(I217*H217,2)</f>
        <v>0</v>
      </c>
      <c r="K217" s="224" t="s">
        <v>153</v>
      </c>
      <c r="L217" s="73"/>
      <c r="M217" s="229" t="s">
        <v>80</v>
      </c>
      <c r="N217" s="230" t="s">
        <v>52</v>
      </c>
      <c r="O217" s="48"/>
      <c r="P217" s="231">
        <f>O217*H217</f>
        <v>0</v>
      </c>
      <c r="Q217" s="231">
        <v>0.00012999999999999999</v>
      </c>
      <c r="R217" s="231">
        <f>Q217*H217</f>
        <v>0.125333</v>
      </c>
      <c r="S217" s="231">
        <v>0</v>
      </c>
      <c r="T217" s="232">
        <f>S217*H217</f>
        <v>0</v>
      </c>
      <c r="AR217" s="24" t="s">
        <v>154</v>
      </c>
      <c r="AT217" s="24" t="s">
        <v>149</v>
      </c>
      <c r="AU217" s="24" t="s">
        <v>92</v>
      </c>
      <c r="AY217" s="24" t="s">
        <v>147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24" t="s">
        <v>90</v>
      </c>
      <c r="BK217" s="233">
        <f>ROUND(I217*H217,2)</f>
        <v>0</v>
      </c>
      <c r="BL217" s="24" t="s">
        <v>154</v>
      </c>
      <c r="BM217" s="24" t="s">
        <v>1137</v>
      </c>
    </row>
    <row r="218" s="11" customFormat="1">
      <c r="B218" s="234"/>
      <c r="C218" s="235"/>
      <c r="D218" s="236" t="s">
        <v>156</v>
      </c>
      <c r="E218" s="237" t="s">
        <v>80</v>
      </c>
      <c r="F218" s="238" t="s">
        <v>1126</v>
      </c>
      <c r="G218" s="235"/>
      <c r="H218" s="239">
        <v>964.10000000000002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156</v>
      </c>
      <c r="AU218" s="245" t="s">
        <v>92</v>
      </c>
      <c r="AV218" s="11" t="s">
        <v>92</v>
      </c>
      <c r="AW218" s="11" t="s">
        <v>44</v>
      </c>
      <c r="AX218" s="11" t="s">
        <v>82</v>
      </c>
      <c r="AY218" s="245" t="s">
        <v>147</v>
      </c>
    </row>
    <row r="219" s="12" customFormat="1">
      <c r="B219" s="246"/>
      <c r="C219" s="247"/>
      <c r="D219" s="236" t="s">
        <v>156</v>
      </c>
      <c r="E219" s="248" t="s">
        <v>80</v>
      </c>
      <c r="F219" s="249" t="s">
        <v>158</v>
      </c>
      <c r="G219" s="247"/>
      <c r="H219" s="250">
        <v>964.10000000000002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156</v>
      </c>
      <c r="AU219" s="256" t="s">
        <v>92</v>
      </c>
      <c r="AV219" s="12" t="s">
        <v>154</v>
      </c>
      <c r="AW219" s="12" t="s">
        <v>44</v>
      </c>
      <c r="AX219" s="12" t="s">
        <v>90</v>
      </c>
      <c r="AY219" s="256" t="s">
        <v>147</v>
      </c>
    </row>
    <row r="220" s="10" customFormat="1" ht="29.88" customHeight="1">
      <c r="B220" s="206"/>
      <c r="C220" s="207"/>
      <c r="D220" s="208" t="s">
        <v>81</v>
      </c>
      <c r="E220" s="220" t="s">
        <v>195</v>
      </c>
      <c r="F220" s="220" t="s">
        <v>1024</v>
      </c>
      <c r="G220" s="207"/>
      <c r="H220" s="207"/>
      <c r="I220" s="210"/>
      <c r="J220" s="221">
        <f>BK220</f>
        <v>0</v>
      </c>
      <c r="K220" s="207"/>
      <c r="L220" s="212"/>
      <c r="M220" s="213"/>
      <c r="N220" s="214"/>
      <c r="O220" s="214"/>
      <c r="P220" s="215">
        <f>P221</f>
        <v>0</v>
      </c>
      <c r="Q220" s="214"/>
      <c r="R220" s="215">
        <f>R221</f>
        <v>0</v>
      </c>
      <c r="S220" s="214"/>
      <c r="T220" s="216">
        <f>T221</f>
        <v>0</v>
      </c>
      <c r="AR220" s="217" t="s">
        <v>90</v>
      </c>
      <c r="AT220" s="218" t="s">
        <v>81</v>
      </c>
      <c r="AU220" s="218" t="s">
        <v>90</v>
      </c>
      <c r="AY220" s="217" t="s">
        <v>147</v>
      </c>
      <c r="BK220" s="219">
        <f>BK221</f>
        <v>0</v>
      </c>
    </row>
    <row r="221" s="10" customFormat="1" ht="14.88" customHeight="1">
      <c r="B221" s="206"/>
      <c r="C221" s="207"/>
      <c r="D221" s="208" t="s">
        <v>81</v>
      </c>
      <c r="E221" s="220" t="s">
        <v>653</v>
      </c>
      <c r="F221" s="220" t="s">
        <v>1025</v>
      </c>
      <c r="G221" s="207"/>
      <c r="H221" s="207"/>
      <c r="I221" s="210"/>
      <c r="J221" s="221">
        <f>BK221</f>
        <v>0</v>
      </c>
      <c r="K221" s="207"/>
      <c r="L221" s="212"/>
      <c r="M221" s="213"/>
      <c r="N221" s="214"/>
      <c r="O221" s="214"/>
      <c r="P221" s="215">
        <f>P222</f>
        <v>0</v>
      </c>
      <c r="Q221" s="214"/>
      <c r="R221" s="215">
        <f>R222</f>
        <v>0</v>
      </c>
      <c r="S221" s="214"/>
      <c r="T221" s="216">
        <f>T222</f>
        <v>0</v>
      </c>
      <c r="AR221" s="217" t="s">
        <v>90</v>
      </c>
      <c r="AT221" s="218" t="s">
        <v>81</v>
      </c>
      <c r="AU221" s="218" t="s">
        <v>92</v>
      </c>
      <c r="AY221" s="217" t="s">
        <v>147</v>
      </c>
      <c r="BK221" s="219">
        <f>BK222</f>
        <v>0</v>
      </c>
    </row>
    <row r="222" s="1" customFormat="1" ht="38.25" customHeight="1">
      <c r="B222" s="47"/>
      <c r="C222" s="222" t="s">
        <v>381</v>
      </c>
      <c r="D222" s="222" t="s">
        <v>149</v>
      </c>
      <c r="E222" s="223" t="s">
        <v>1138</v>
      </c>
      <c r="F222" s="224" t="s">
        <v>1139</v>
      </c>
      <c r="G222" s="225" t="s">
        <v>244</v>
      </c>
      <c r="H222" s="226">
        <v>207.74100000000001</v>
      </c>
      <c r="I222" s="227"/>
      <c r="J222" s="228">
        <f>ROUND(I222*H222,2)</f>
        <v>0</v>
      </c>
      <c r="K222" s="224" t="s">
        <v>153</v>
      </c>
      <c r="L222" s="73"/>
      <c r="M222" s="229" t="s">
        <v>80</v>
      </c>
      <c r="N222" s="230" t="s">
        <v>52</v>
      </c>
      <c r="O222" s="48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4" t="s">
        <v>154</v>
      </c>
      <c r="AT222" s="24" t="s">
        <v>149</v>
      </c>
      <c r="AU222" s="24" t="s">
        <v>163</v>
      </c>
      <c r="AY222" s="24" t="s">
        <v>147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24" t="s">
        <v>90</v>
      </c>
      <c r="BK222" s="233">
        <f>ROUND(I222*H222,2)</f>
        <v>0</v>
      </c>
      <c r="BL222" s="24" t="s">
        <v>154</v>
      </c>
      <c r="BM222" s="24" t="s">
        <v>1140</v>
      </c>
    </row>
    <row r="223" s="10" customFormat="1" ht="29.88" customHeight="1">
      <c r="B223" s="206"/>
      <c r="C223" s="207"/>
      <c r="D223" s="208" t="s">
        <v>81</v>
      </c>
      <c r="E223" s="220" t="s">
        <v>1030</v>
      </c>
      <c r="F223" s="220" t="s">
        <v>1031</v>
      </c>
      <c r="G223" s="207"/>
      <c r="H223" s="207"/>
      <c r="I223" s="210"/>
      <c r="J223" s="221">
        <f>BK223</f>
        <v>0</v>
      </c>
      <c r="K223" s="207"/>
      <c r="L223" s="212"/>
      <c r="M223" s="213"/>
      <c r="N223" s="214"/>
      <c r="O223" s="214"/>
      <c r="P223" s="215">
        <f>SUM(P224:P226)</f>
        <v>0</v>
      </c>
      <c r="Q223" s="214"/>
      <c r="R223" s="215">
        <f>SUM(R224:R226)</f>
        <v>0</v>
      </c>
      <c r="S223" s="214"/>
      <c r="T223" s="216">
        <f>SUM(T224:T226)</f>
        <v>0</v>
      </c>
      <c r="AR223" s="217" t="s">
        <v>90</v>
      </c>
      <c r="AT223" s="218" t="s">
        <v>81</v>
      </c>
      <c r="AU223" s="218" t="s">
        <v>90</v>
      </c>
      <c r="AY223" s="217" t="s">
        <v>147</v>
      </c>
      <c r="BK223" s="219">
        <f>SUM(BK224:BK226)</f>
        <v>0</v>
      </c>
    </row>
    <row r="224" s="1" customFormat="1" ht="25.5" customHeight="1">
      <c r="B224" s="47"/>
      <c r="C224" s="222" t="s">
        <v>387</v>
      </c>
      <c r="D224" s="222" t="s">
        <v>149</v>
      </c>
      <c r="E224" s="223" t="s">
        <v>1033</v>
      </c>
      <c r="F224" s="224" t="s">
        <v>1034</v>
      </c>
      <c r="G224" s="225" t="s">
        <v>244</v>
      </c>
      <c r="H224" s="226">
        <v>2101.9520000000002</v>
      </c>
      <c r="I224" s="227"/>
      <c r="J224" s="228">
        <f>ROUND(I224*H224,2)</f>
        <v>0</v>
      </c>
      <c r="K224" s="224" t="s">
        <v>153</v>
      </c>
      <c r="L224" s="73"/>
      <c r="M224" s="229" t="s">
        <v>80</v>
      </c>
      <c r="N224" s="230" t="s">
        <v>52</v>
      </c>
      <c r="O224" s="48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4" t="s">
        <v>1035</v>
      </c>
      <c r="AT224" s="24" t="s">
        <v>149</v>
      </c>
      <c r="AU224" s="24" t="s">
        <v>92</v>
      </c>
      <c r="AY224" s="24" t="s">
        <v>147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90</v>
      </c>
      <c r="BK224" s="233">
        <f>ROUND(I224*H224,2)</f>
        <v>0</v>
      </c>
      <c r="BL224" s="24" t="s">
        <v>1035</v>
      </c>
      <c r="BM224" s="24" t="s">
        <v>1141</v>
      </c>
    </row>
    <row r="225" s="11" customFormat="1">
      <c r="B225" s="234"/>
      <c r="C225" s="235"/>
      <c r="D225" s="236" t="s">
        <v>156</v>
      </c>
      <c r="E225" s="237" t="s">
        <v>80</v>
      </c>
      <c r="F225" s="238" t="s">
        <v>1142</v>
      </c>
      <c r="G225" s="235"/>
      <c r="H225" s="239">
        <v>2101.9520000000002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156</v>
      </c>
      <c r="AU225" s="245" t="s">
        <v>92</v>
      </c>
      <c r="AV225" s="11" t="s">
        <v>92</v>
      </c>
      <c r="AW225" s="11" t="s">
        <v>44</v>
      </c>
      <c r="AX225" s="11" t="s">
        <v>82</v>
      </c>
      <c r="AY225" s="245" t="s">
        <v>147</v>
      </c>
    </row>
    <row r="226" s="12" customFormat="1">
      <c r="B226" s="246"/>
      <c r="C226" s="247"/>
      <c r="D226" s="236" t="s">
        <v>156</v>
      </c>
      <c r="E226" s="248" t="s">
        <v>80</v>
      </c>
      <c r="F226" s="249" t="s">
        <v>158</v>
      </c>
      <c r="G226" s="247"/>
      <c r="H226" s="250">
        <v>2101.9520000000002</v>
      </c>
      <c r="I226" s="251"/>
      <c r="J226" s="247"/>
      <c r="K226" s="247"/>
      <c r="L226" s="252"/>
      <c r="M226" s="290"/>
      <c r="N226" s="291"/>
      <c r="O226" s="291"/>
      <c r="P226" s="291"/>
      <c r="Q226" s="291"/>
      <c r="R226" s="291"/>
      <c r="S226" s="291"/>
      <c r="T226" s="292"/>
      <c r="AT226" s="256" t="s">
        <v>156</v>
      </c>
      <c r="AU226" s="256" t="s">
        <v>92</v>
      </c>
      <c r="AV226" s="12" t="s">
        <v>154</v>
      </c>
      <c r="AW226" s="12" t="s">
        <v>44</v>
      </c>
      <c r="AX226" s="12" t="s">
        <v>90</v>
      </c>
      <c r="AY226" s="256" t="s">
        <v>147</v>
      </c>
    </row>
    <row r="227" s="1" customFormat="1" ht="6.96" customHeight="1">
      <c r="B227" s="68"/>
      <c r="C227" s="69"/>
      <c r="D227" s="69"/>
      <c r="E227" s="69"/>
      <c r="F227" s="69"/>
      <c r="G227" s="69"/>
      <c r="H227" s="69"/>
      <c r="I227" s="167"/>
      <c r="J227" s="69"/>
      <c r="K227" s="69"/>
      <c r="L227" s="73"/>
    </row>
  </sheetData>
  <sheetProtection sheet="1" autoFilter="0" formatColumns="0" formatRows="0" objects="1" scenarios="1" spinCount="100000" saltValue="BManZuIWPh+SSmdMZ2kJVxs03tF0LX7JuJXjU+C8Eqp7ncLhGFqJWTNHJpESQiD7lCk75j8Z91SFLxSXZHOUZQ==" hashValue="j2osawtK+u+sh//ImG1GB/8PvKXSZl6LklhMl63nAipG+Rb0RhomdDCA5zodST4WdzHEq4p01PMvchGI2IfEgw==" algorithmName="SHA-512" password="CC35"/>
  <autoFilter ref="C82:K226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110</v>
      </c>
      <c r="G1" s="140" t="s">
        <v>111</v>
      </c>
      <c r="H1" s="140"/>
      <c r="I1" s="141"/>
      <c r="J1" s="140" t="s">
        <v>112</v>
      </c>
      <c r="K1" s="139" t="s">
        <v>113</v>
      </c>
      <c r="L1" s="140" t="s">
        <v>114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98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Obnova vodovodních řadů ul. Bořivojova, Jagellonská a okolí, Praha 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116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1143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28. 6. 2018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71.25" customHeight="1">
      <c r="B24" s="149"/>
      <c r="C24" s="150"/>
      <c r="D24" s="150"/>
      <c r="E24" s="45" t="s">
        <v>118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ROUND(J78,2)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ROUND(SUM(BE78:BE88), 2)</f>
        <v>0</v>
      </c>
      <c r="G30" s="48"/>
      <c r="H30" s="48"/>
      <c r="I30" s="159">
        <v>0.20999999999999999</v>
      </c>
      <c r="J30" s="158">
        <f>ROUND(ROUND((SUM(BE78:BE88)),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ROUND(SUM(BF78:BF88), 2)</f>
        <v>0</v>
      </c>
      <c r="G31" s="48"/>
      <c r="H31" s="48"/>
      <c r="I31" s="159">
        <v>0.14999999999999999</v>
      </c>
      <c r="J31" s="158">
        <f>ROUND(ROUND((SUM(BF78:BF88)),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ROUND(SUM(BG78:BG88),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ROUND(SUM(BH78:BH88),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ROUND(SUM(BI78:BI88),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119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Obnova vodovodních řadů ul. Bořivojova, Jagellonská a okolí, Praha 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116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03 - Zrušení stávajícího řadu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3</v>
      </c>
      <c r="G49" s="48"/>
      <c r="H49" s="48"/>
      <c r="I49" s="147" t="s">
        <v>26</v>
      </c>
      <c r="J49" s="148" t="str">
        <f>IF(J12="","",J12)</f>
        <v>28. 6. 2018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 xml:space="preserve"> Pražská vodohospodářská společnost, a.s.</v>
      </c>
      <c r="G51" s="48"/>
      <c r="H51" s="48"/>
      <c r="I51" s="147" t="s">
        <v>40</v>
      </c>
      <c r="J51" s="45" t="str">
        <f>E21</f>
        <v>aQuion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120</v>
      </c>
      <c r="D54" s="160"/>
      <c r="E54" s="160"/>
      <c r="F54" s="160"/>
      <c r="G54" s="160"/>
      <c r="H54" s="160"/>
      <c r="I54" s="174"/>
      <c r="J54" s="175" t="s">
        <v>121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122</v>
      </c>
      <c r="D56" s="48"/>
      <c r="E56" s="48"/>
      <c r="F56" s="48"/>
      <c r="G56" s="48"/>
      <c r="H56" s="48"/>
      <c r="I56" s="145"/>
      <c r="J56" s="156">
        <f>J78</f>
        <v>0</v>
      </c>
      <c r="K56" s="52"/>
      <c r="AU56" s="24" t="s">
        <v>123</v>
      </c>
    </row>
    <row r="57" s="7" customFormat="1" ht="24.96" customHeight="1">
      <c r="B57" s="178"/>
      <c r="C57" s="179"/>
      <c r="D57" s="180" t="s">
        <v>124</v>
      </c>
      <c r="E57" s="181"/>
      <c r="F57" s="181"/>
      <c r="G57" s="181"/>
      <c r="H57" s="181"/>
      <c r="I57" s="182"/>
      <c r="J57" s="183">
        <f>J79</f>
        <v>0</v>
      </c>
      <c r="K57" s="184"/>
    </row>
    <row r="58" s="8" customFormat="1" ht="19.92" customHeight="1">
      <c r="B58" s="185"/>
      <c r="C58" s="186"/>
      <c r="D58" s="187" t="s">
        <v>1144</v>
      </c>
      <c r="E58" s="188"/>
      <c r="F58" s="188"/>
      <c r="G58" s="188"/>
      <c r="H58" s="188"/>
      <c r="I58" s="189"/>
      <c r="J58" s="190">
        <f>J80</f>
        <v>0</v>
      </c>
      <c r="K58" s="191"/>
    </row>
    <row r="59" s="1" customFormat="1" ht="21.84" customHeight="1">
      <c r="B59" s="47"/>
      <c r="C59" s="48"/>
      <c r="D59" s="48"/>
      <c r="E59" s="48"/>
      <c r="F59" s="48"/>
      <c r="G59" s="48"/>
      <c r="H59" s="48"/>
      <c r="I59" s="145"/>
      <c r="J59" s="48"/>
      <c r="K59" s="52"/>
    </row>
    <row r="60" s="1" customFormat="1" ht="6.96" customHeight="1">
      <c r="B60" s="68"/>
      <c r="C60" s="69"/>
      <c r="D60" s="69"/>
      <c r="E60" s="69"/>
      <c r="F60" s="69"/>
      <c r="G60" s="69"/>
      <c r="H60" s="69"/>
      <c r="I60" s="167"/>
      <c r="J60" s="69"/>
      <c r="K60" s="70"/>
    </row>
    <row r="64" s="1" customFormat="1" ht="6.96" customHeight="1">
      <c r="B64" s="71"/>
      <c r="C64" s="72"/>
      <c r="D64" s="72"/>
      <c r="E64" s="72"/>
      <c r="F64" s="72"/>
      <c r="G64" s="72"/>
      <c r="H64" s="72"/>
      <c r="I64" s="170"/>
      <c r="J64" s="72"/>
      <c r="K64" s="72"/>
      <c r="L64" s="73"/>
    </row>
    <row r="65" s="1" customFormat="1" ht="36.96" customHeight="1">
      <c r="B65" s="47"/>
      <c r="C65" s="74" t="s">
        <v>131</v>
      </c>
      <c r="D65" s="75"/>
      <c r="E65" s="75"/>
      <c r="F65" s="75"/>
      <c r="G65" s="75"/>
      <c r="H65" s="75"/>
      <c r="I65" s="192"/>
      <c r="J65" s="75"/>
      <c r="K65" s="75"/>
      <c r="L65" s="73"/>
    </row>
    <row r="66" s="1" customFormat="1" ht="6.96" customHeight="1">
      <c r="B66" s="47"/>
      <c r="C66" s="75"/>
      <c r="D66" s="75"/>
      <c r="E66" s="75"/>
      <c r="F66" s="75"/>
      <c r="G66" s="75"/>
      <c r="H66" s="75"/>
      <c r="I66" s="192"/>
      <c r="J66" s="75"/>
      <c r="K66" s="75"/>
      <c r="L66" s="73"/>
    </row>
    <row r="67" s="1" customFormat="1" ht="14.4" customHeight="1">
      <c r="B67" s="47"/>
      <c r="C67" s="77" t="s">
        <v>18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16.5" customHeight="1">
      <c r="B68" s="47"/>
      <c r="C68" s="75"/>
      <c r="D68" s="75"/>
      <c r="E68" s="193" t="str">
        <f>E7</f>
        <v>Obnova vodovodních řadů ul. Bořivojova, Jagellonská a okolí, Praha 3</v>
      </c>
      <c r="F68" s="77"/>
      <c r="G68" s="77"/>
      <c r="H68" s="77"/>
      <c r="I68" s="192"/>
      <c r="J68" s="75"/>
      <c r="K68" s="75"/>
      <c r="L68" s="73"/>
    </row>
    <row r="69" s="1" customFormat="1" ht="14.4" customHeight="1">
      <c r="B69" s="47"/>
      <c r="C69" s="77" t="s">
        <v>116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7.25" customHeight="1">
      <c r="B70" s="47"/>
      <c r="C70" s="75"/>
      <c r="D70" s="75"/>
      <c r="E70" s="83" t="str">
        <f>E9</f>
        <v>SO 03 - Zrušení stávajícího řadu</v>
      </c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8" customHeight="1">
      <c r="B72" s="47"/>
      <c r="C72" s="77" t="s">
        <v>24</v>
      </c>
      <c r="D72" s="75"/>
      <c r="E72" s="75"/>
      <c r="F72" s="194" t="str">
        <f>F12</f>
        <v>Praha 3</v>
      </c>
      <c r="G72" s="75"/>
      <c r="H72" s="75"/>
      <c r="I72" s="195" t="s">
        <v>26</v>
      </c>
      <c r="J72" s="86" t="str">
        <f>IF(J12="","",J12)</f>
        <v>28. 6. 2018</v>
      </c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>
      <c r="B74" s="47"/>
      <c r="C74" s="77" t="s">
        <v>32</v>
      </c>
      <c r="D74" s="75"/>
      <c r="E74" s="75"/>
      <c r="F74" s="194" t="str">
        <f>E15</f>
        <v xml:space="preserve"> Pražská vodohospodářská společnost, a.s.</v>
      </c>
      <c r="G74" s="75"/>
      <c r="H74" s="75"/>
      <c r="I74" s="195" t="s">
        <v>40</v>
      </c>
      <c r="J74" s="194" t="str">
        <f>E21</f>
        <v>aQuion</v>
      </c>
      <c r="K74" s="75"/>
      <c r="L74" s="73"/>
    </row>
    <row r="75" s="1" customFormat="1" ht="14.4" customHeight="1">
      <c r="B75" s="47"/>
      <c r="C75" s="77" t="s">
        <v>38</v>
      </c>
      <c r="D75" s="75"/>
      <c r="E75" s="75"/>
      <c r="F75" s="194" t="str">
        <f>IF(E18="","",E18)</f>
        <v/>
      </c>
      <c r="G75" s="75"/>
      <c r="H75" s="75"/>
      <c r="I75" s="192"/>
      <c r="J75" s="75"/>
      <c r="K75" s="75"/>
      <c r="L75" s="73"/>
    </row>
    <row r="76" s="1" customFormat="1" ht="10.32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9" customFormat="1" ht="29.28" customHeight="1">
      <c r="B77" s="196"/>
      <c r="C77" s="197" t="s">
        <v>132</v>
      </c>
      <c r="D77" s="198" t="s">
        <v>66</v>
      </c>
      <c r="E77" s="198" t="s">
        <v>62</v>
      </c>
      <c r="F77" s="198" t="s">
        <v>133</v>
      </c>
      <c r="G77" s="198" t="s">
        <v>134</v>
      </c>
      <c r="H77" s="198" t="s">
        <v>135</v>
      </c>
      <c r="I77" s="199" t="s">
        <v>136</v>
      </c>
      <c r="J77" s="198" t="s">
        <v>121</v>
      </c>
      <c r="K77" s="200" t="s">
        <v>137</v>
      </c>
      <c r="L77" s="201"/>
      <c r="M77" s="103" t="s">
        <v>138</v>
      </c>
      <c r="N77" s="104" t="s">
        <v>51</v>
      </c>
      <c r="O77" s="104" t="s">
        <v>139</v>
      </c>
      <c r="P77" s="104" t="s">
        <v>140</v>
      </c>
      <c r="Q77" s="104" t="s">
        <v>141</v>
      </c>
      <c r="R77" s="104" t="s">
        <v>142</v>
      </c>
      <c r="S77" s="104" t="s">
        <v>143</v>
      </c>
      <c r="T77" s="105" t="s">
        <v>144</v>
      </c>
    </row>
    <row r="78" s="1" customFormat="1" ht="29.28" customHeight="1">
      <c r="B78" s="47"/>
      <c r="C78" s="109" t="s">
        <v>122</v>
      </c>
      <c r="D78" s="75"/>
      <c r="E78" s="75"/>
      <c r="F78" s="75"/>
      <c r="G78" s="75"/>
      <c r="H78" s="75"/>
      <c r="I78" s="192"/>
      <c r="J78" s="202">
        <f>BK78</f>
        <v>0</v>
      </c>
      <c r="K78" s="75"/>
      <c r="L78" s="73"/>
      <c r="M78" s="106"/>
      <c r="N78" s="107"/>
      <c r="O78" s="107"/>
      <c r="P78" s="203">
        <f>P79</f>
        <v>0</v>
      </c>
      <c r="Q78" s="107"/>
      <c r="R78" s="203">
        <f>R79</f>
        <v>0</v>
      </c>
      <c r="S78" s="107"/>
      <c r="T78" s="204">
        <f>T79</f>
        <v>140.0427</v>
      </c>
      <c r="AT78" s="24" t="s">
        <v>81</v>
      </c>
      <c r="AU78" s="24" t="s">
        <v>123</v>
      </c>
      <c r="BK78" s="205">
        <f>BK79</f>
        <v>0</v>
      </c>
    </row>
    <row r="79" s="10" customFormat="1" ht="37.44001" customHeight="1">
      <c r="B79" s="206"/>
      <c r="C79" s="207"/>
      <c r="D79" s="208" t="s">
        <v>81</v>
      </c>
      <c r="E79" s="209" t="s">
        <v>145</v>
      </c>
      <c r="F79" s="209" t="s">
        <v>146</v>
      </c>
      <c r="G79" s="207"/>
      <c r="H79" s="207"/>
      <c r="I79" s="210"/>
      <c r="J79" s="211">
        <f>BK79</f>
        <v>0</v>
      </c>
      <c r="K79" s="207"/>
      <c r="L79" s="212"/>
      <c r="M79" s="213"/>
      <c r="N79" s="214"/>
      <c r="O79" s="214"/>
      <c r="P79" s="215">
        <f>P80</f>
        <v>0</v>
      </c>
      <c r="Q79" s="214"/>
      <c r="R79" s="215">
        <f>R80</f>
        <v>0</v>
      </c>
      <c r="S79" s="214"/>
      <c r="T79" s="216">
        <f>T80</f>
        <v>140.0427</v>
      </c>
      <c r="AR79" s="217" t="s">
        <v>90</v>
      </c>
      <c r="AT79" s="218" t="s">
        <v>81</v>
      </c>
      <c r="AU79" s="218" t="s">
        <v>82</v>
      </c>
      <c r="AY79" s="217" t="s">
        <v>147</v>
      </c>
      <c r="BK79" s="219">
        <f>BK80</f>
        <v>0</v>
      </c>
    </row>
    <row r="80" s="10" customFormat="1" ht="19.92" customHeight="1">
      <c r="B80" s="206"/>
      <c r="C80" s="207"/>
      <c r="D80" s="208" t="s">
        <v>81</v>
      </c>
      <c r="E80" s="220" t="s">
        <v>195</v>
      </c>
      <c r="F80" s="220" t="s">
        <v>1145</v>
      </c>
      <c r="G80" s="207"/>
      <c r="H80" s="207"/>
      <c r="I80" s="210"/>
      <c r="J80" s="221">
        <f>BK80</f>
        <v>0</v>
      </c>
      <c r="K80" s="207"/>
      <c r="L80" s="212"/>
      <c r="M80" s="213"/>
      <c r="N80" s="214"/>
      <c r="O80" s="214"/>
      <c r="P80" s="215">
        <f>SUM(P81:P88)</f>
        <v>0</v>
      </c>
      <c r="Q80" s="214"/>
      <c r="R80" s="215">
        <f>SUM(R81:R88)</f>
        <v>0</v>
      </c>
      <c r="S80" s="214"/>
      <c r="T80" s="216">
        <f>SUM(T81:T88)</f>
        <v>140.0427</v>
      </c>
      <c r="AR80" s="217" t="s">
        <v>90</v>
      </c>
      <c r="AT80" s="218" t="s">
        <v>81</v>
      </c>
      <c r="AU80" s="218" t="s">
        <v>90</v>
      </c>
      <c r="AY80" s="217" t="s">
        <v>147</v>
      </c>
      <c r="BK80" s="219">
        <f>SUM(BK81:BK88)</f>
        <v>0</v>
      </c>
    </row>
    <row r="81" s="1" customFormat="1" ht="25.5" customHeight="1">
      <c r="B81" s="47"/>
      <c r="C81" s="222" t="s">
        <v>90</v>
      </c>
      <c r="D81" s="222" t="s">
        <v>149</v>
      </c>
      <c r="E81" s="223" t="s">
        <v>1146</v>
      </c>
      <c r="F81" s="224" t="s">
        <v>1147</v>
      </c>
      <c r="G81" s="225" t="s">
        <v>152</v>
      </c>
      <c r="H81" s="226">
        <v>1917.0999999999999</v>
      </c>
      <c r="I81" s="227"/>
      <c r="J81" s="228">
        <f>ROUND(I81*H81,2)</f>
        <v>0</v>
      </c>
      <c r="K81" s="224" t="s">
        <v>80</v>
      </c>
      <c r="L81" s="73"/>
      <c r="M81" s="229" t="s">
        <v>80</v>
      </c>
      <c r="N81" s="230" t="s">
        <v>52</v>
      </c>
      <c r="O81" s="48"/>
      <c r="P81" s="231">
        <f>O81*H81</f>
        <v>0</v>
      </c>
      <c r="Q81" s="231">
        <v>0</v>
      </c>
      <c r="R81" s="231">
        <f>Q81*H81</f>
        <v>0</v>
      </c>
      <c r="S81" s="231">
        <v>0.063</v>
      </c>
      <c r="T81" s="232">
        <f>S81*H81</f>
        <v>120.7773</v>
      </c>
      <c r="AR81" s="24" t="s">
        <v>154</v>
      </c>
      <c r="AT81" s="24" t="s">
        <v>149</v>
      </c>
      <c r="AU81" s="24" t="s">
        <v>92</v>
      </c>
      <c r="AY81" s="24" t="s">
        <v>147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90</v>
      </c>
      <c r="BK81" s="233">
        <f>ROUND(I81*H81,2)</f>
        <v>0</v>
      </c>
      <c r="BL81" s="24" t="s">
        <v>154</v>
      </c>
      <c r="BM81" s="24" t="s">
        <v>1148</v>
      </c>
    </row>
    <row r="82" s="11" customFormat="1">
      <c r="B82" s="234"/>
      <c r="C82" s="235"/>
      <c r="D82" s="236" t="s">
        <v>156</v>
      </c>
      <c r="E82" s="237" t="s">
        <v>80</v>
      </c>
      <c r="F82" s="238" t="s">
        <v>1149</v>
      </c>
      <c r="G82" s="235"/>
      <c r="H82" s="239">
        <v>1917.0999999999999</v>
      </c>
      <c r="I82" s="240"/>
      <c r="J82" s="235"/>
      <c r="K82" s="235"/>
      <c r="L82" s="241"/>
      <c r="M82" s="242"/>
      <c r="N82" s="243"/>
      <c r="O82" s="243"/>
      <c r="P82" s="243"/>
      <c r="Q82" s="243"/>
      <c r="R82" s="243"/>
      <c r="S82" s="243"/>
      <c r="T82" s="244"/>
      <c r="AT82" s="245" t="s">
        <v>156</v>
      </c>
      <c r="AU82" s="245" t="s">
        <v>92</v>
      </c>
      <c r="AV82" s="11" t="s">
        <v>92</v>
      </c>
      <c r="AW82" s="11" t="s">
        <v>44</v>
      </c>
      <c r="AX82" s="11" t="s">
        <v>82</v>
      </c>
      <c r="AY82" s="245" t="s">
        <v>147</v>
      </c>
    </row>
    <row r="83" s="12" customFormat="1">
      <c r="B83" s="246"/>
      <c r="C83" s="247"/>
      <c r="D83" s="236" t="s">
        <v>156</v>
      </c>
      <c r="E83" s="248" t="s">
        <v>80</v>
      </c>
      <c r="F83" s="249" t="s">
        <v>158</v>
      </c>
      <c r="G83" s="247"/>
      <c r="H83" s="250">
        <v>1917.0999999999999</v>
      </c>
      <c r="I83" s="251"/>
      <c r="J83" s="247"/>
      <c r="K83" s="247"/>
      <c r="L83" s="252"/>
      <c r="M83" s="253"/>
      <c r="N83" s="254"/>
      <c r="O83" s="254"/>
      <c r="P83" s="254"/>
      <c r="Q83" s="254"/>
      <c r="R83" s="254"/>
      <c r="S83" s="254"/>
      <c r="T83" s="255"/>
      <c r="AT83" s="256" t="s">
        <v>156</v>
      </c>
      <c r="AU83" s="256" t="s">
        <v>92</v>
      </c>
      <c r="AV83" s="12" t="s">
        <v>154</v>
      </c>
      <c r="AW83" s="12" t="s">
        <v>44</v>
      </c>
      <c r="AX83" s="12" t="s">
        <v>90</v>
      </c>
      <c r="AY83" s="256" t="s">
        <v>147</v>
      </c>
    </row>
    <row r="84" s="1" customFormat="1" ht="25.5" customHeight="1">
      <c r="B84" s="47"/>
      <c r="C84" s="222" t="s">
        <v>92</v>
      </c>
      <c r="D84" s="222" t="s">
        <v>149</v>
      </c>
      <c r="E84" s="223" t="s">
        <v>1150</v>
      </c>
      <c r="F84" s="224" t="s">
        <v>1151</v>
      </c>
      <c r="G84" s="225" t="s">
        <v>152</v>
      </c>
      <c r="H84" s="226">
        <v>305.80000000000001</v>
      </c>
      <c r="I84" s="227"/>
      <c r="J84" s="228">
        <f>ROUND(I84*H84,2)</f>
        <v>0</v>
      </c>
      <c r="K84" s="224" t="s">
        <v>80</v>
      </c>
      <c r="L84" s="73"/>
      <c r="M84" s="229" t="s">
        <v>80</v>
      </c>
      <c r="N84" s="230" t="s">
        <v>52</v>
      </c>
      <c r="O84" s="48"/>
      <c r="P84" s="231">
        <f>O84*H84</f>
        <v>0</v>
      </c>
      <c r="Q84" s="231">
        <v>0</v>
      </c>
      <c r="R84" s="231">
        <f>Q84*H84</f>
        <v>0</v>
      </c>
      <c r="S84" s="231">
        <v>0.063</v>
      </c>
      <c r="T84" s="232">
        <f>S84*H84</f>
        <v>19.2654</v>
      </c>
      <c r="AR84" s="24" t="s">
        <v>154</v>
      </c>
      <c r="AT84" s="24" t="s">
        <v>149</v>
      </c>
      <c r="AU84" s="24" t="s">
        <v>92</v>
      </c>
      <c r="AY84" s="24" t="s">
        <v>147</v>
      </c>
      <c r="BE84" s="233">
        <f>IF(N84="základní",J84,0)</f>
        <v>0</v>
      </c>
      <c r="BF84" s="233">
        <f>IF(N84="snížená",J84,0)</f>
        <v>0</v>
      </c>
      <c r="BG84" s="233">
        <f>IF(N84="zákl. přenesená",J84,0)</f>
        <v>0</v>
      </c>
      <c r="BH84" s="233">
        <f>IF(N84="sníž. přenesená",J84,0)</f>
        <v>0</v>
      </c>
      <c r="BI84" s="233">
        <f>IF(N84="nulová",J84,0)</f>
        <v>0</v>
      </c>
      <c r="BJ84" s="24" t="s">
        <v>90</v>
      </c>
      <c r="BK84" s="233">
        <f>ROUND(I84*H84,2)</f>
        <v>0</v>
      </c>
      <c r="BL84" s="24" t="s">
        <v>154</v>
      </c>
      <c r="BM84" s="24" t="s">
        <v>1152</v>
      </c>
    </row>
    <row r="85" s="11" customFormat="1">
      <c r="B85" s="234"/>
      <c r="C85" s="235"/>
      <c r="D85" s="236" t="s">
        <v>156</v>
      </c>
      <c r="E85" s="237" t="s">
        <v>80</v>
      </c>
      <c r="F85" s="238" t="s">
        <v>1153</v>
      </c>
      <c r="G85" s="235"/>
      <c r="H85" s="239">
        <v>305.80000000000001</v>
      </c>
      <c r="I85" s="240"/>
      <c r="J85" s="235"/>
      <c r="K85" s="235"/>
      <c r="L85" s="241"/>
      <c r="M85" s="242"/>
      <c r="N85" s="243"/>
      <c r="O85" s="243"/>
      <c r="P85" s="243"/>
      <c r="Q85" s="243"/>
      <c r="R85" s="243"/>
      <c r="S85" s="243"/>
      <c r="T85" s="244"/>
      <c r="AT85" s="245" t="s">
        <v>156</v>
      </c>
      <c r="AU85" s="245" t="s">
        <v>92</v>
      </c>
      <c r="AV85" s="11" t="s">
        <v>92</v>
      </c>
      <c r="AW85" s="11" t="s">
        <v>44</v>
      </c>
      <c r="AX85" s="11" t="s">
        <v>82</v>
      </c>
      <c r="AY85" s="245" t="s">
        <v>147</v>
      </c>
    </row>
    <row r="86" s="12" customFormat="1">
      <c r="B86" s="246"/>
      <c r="C86" s="247"/>
      <c r="D86" s="236" t="s">
        <v>156</v>
      </c>
      <c r="E86" s="248" t="s">
        <v>80</v>
      </c>
      <c r="F86" s="249" t="s">
        <v>158</v>
      </c>
      <c r="G86" s="247"/>
      <c r="H86" s="250">
        <v>305.80000000000001</v>
      </c>
      <c r="I86" s="251"/>
      <c r="J86" s="247"/>
      <c r="K86" s="247"/>
      <c r="L86" s="252"/>
      <c r="M86" s="253"/>
      <c r="N86" s="254"/>
      <c r="O86" s="254"/>
      <c r="P86" s="254"/>
      <c r="Q86" s="254"/>
      <c r="R86" s="254"/>
      <c r="S86" s="254"/>
      <c r="T86" s="255"/>
      <c r="AT86" s="256" t="s">
        <v>156</v>
      </c>
      <c r="AU86" s="256" t="s">
        <v>92</v>
      </c>
      <c r="AV86" s="12" t="s">
        <v>154</v>
      </c>
      <c r="AW86" s="12" t="s">
        <v>44</v>
      </c>
      <c r="AX86" s="12" t="s">
        <v>90</v>
      </c>
      <c r="AY86" s="256" t="s">
        <v>147</v>
      </c>
    </row>
    <row r="87" s="1" customFormat="1" ht="16.5" customHeight="1">
      <c r="B87" s="47"/>
      <c r="C87" s="222" t="s">
        <v>163</v>
      </c>
      <c r="D87" s="222" t="s">
        <v>149</v>
      </c>
      <c r="E87" s="223" t="s">
        <v>1154</v>
      </c>
      <c r="F87" s="224" t="s">
        <v>1155</v>
      </c>
      <c r="G87" s="225" t="s">
        <v>152</v>
      </c>
      <c r="H87" s="226">
        <v>248</v>
      </c>
      <c r="I87" s="227"/>
      <c r="J87" s="228">
        <f>ROUND(I87*H87,2)</f>
        <v>0</v>
      </c>
      <c r="K87" s="224" t="s">
        <v>80</v>
      </c>
      <c r="L87" s="73"/>
      <c r="M87" s="229" t="s">
        <v>80</v>
      </c>
      <c r="N87" s="230" t="s">
        <v>52</v>
      </c>
      <c r="O87" s="48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4" t="s">
        <v>154</v>
      </c>
      <c r="AT87" s="24" t="s">
        <v>149</v>
      </c>
      <c r="AU87" s="24" t="s">
        <v>92</v>
      </c>
      <c r="AY87" s="24" t="s">
        <v>147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90</v>
      </c>
      <c r="BK87" s="233">
        <f>ROUND(I87*H87,2)</f>
        <v>0</v>
      </c>
      <c r="BL87" s="24" t="s">
        <v>154</v>
      </c>
      <c r="BM87" s="24" t="s">
        <v>1156</v>
      </c>
    </row>
    <row r="88" s="11" customFormat="1">
      <c r="B88" s="234"/>
      <c r="C88" s="235"/>
      <c r="D88" s="236" t="s">
        <v>156</v>
      </c>
      <c r="E88" s="237" t="s">
        <v>80</v>
      </c>
      <c r="F88" s="238" t="s">
        <v>1157</v>
      </c>
      <c r="G88" s="235"/>
      <c r="H88" s="239">
        <v>248</v>
      </c>
      <c r="I88" s="240"/>
      <c r="J88" s="235"/>
      <c r="K88" s="235"/>
      <c r="L88" s="241"/>
      <c r="M88" s="293"/>
      <c r="N88" s="294"/>
      <c r="O88" s="294"/>
      <c r="P88" s="294"/>
      <c r="Q88" s="294"/>
      <c r="R88" s="294"/>
      <c r="S88" s="294"/>
      <c r="T88" s="295"/>
      <c r="AT88" s="245" t="s">
        <v>156</v>
      </c>
      <c r="AU88" s="245" t="s">
        <v>92</v>
      </c>
      <c r="AV88" s="11" t="s">
        <v>92</v>
      </c>
      <c r="AW88" s="11" t="s">
        <v>44</v>
      </c>
      <c r="AX88" s="11" t="s">
        <v>90</v>
      </c>
      <c r="AY88" s="245" t="s">
        <v>147</v>
      </c>
    </row>
    <row r="89" s="1" customFormat="1" ht="6.96" customHeight="1">
      <c r="B89" s="68"/>
      <c r="C89" s="69"/>
      <c r="D89" s="69"/>
      <c r="E89" s="69"/>
      <c r="F89" s="69"/>
      <c r="G89" s="69"/>
      <c r="H89" s="69"/>
      <c r="I89" s="167"/>
      <c r="J89" s="69"/>
      <c r="K89" s="69"/>
      <c r="L89" s="73"/>
    </row>
  </sheetData>
  <sheetProtection sheet="1" autoFilter="0" formatColumns="0" formatRows="0" objects="1" scenarios="1" spinCount="100000" saltValue="NZPraJXGWER42bfgaQUbal73o5azDb8mvfHtlvbBcSvdtN+teJfTgh2+IVnadTDF2pgqJ7ba0WWtSgxgXsuzww==" hashValue="iT2HHLpcy53VkPMNOv4iTZ8b/qERkb+Sk+RLlHL25UFXxZBRYMr3P7C/QruPqrg9WV9aQ9jlm9Go5DedsO3TRA==" algorithmName="SHA-512" password="CC35"/>
  <autoFilter ref="C77:K8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110</v>
      </c>
      <c r="G1" s="140" t="s">
        <v>111</v>
      </c>
      <c r="H1" s="140"/>
      <c r="I1" s="141"/>
      <c r="J1" s="140" t="s">
        <v>112</v>
      </c>
      <c r="K1" s="139" t="s">
        <v>113</v>
      </c>
      <c r="L1" s="140" t="s">
        <v>114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Obnova vodovodních řadů ul. Bořivojova, Jagellonská a okolí, Praha 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116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1158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28. 6. 2018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71.25" customHeight="1">
      <c r="B24" s="149"/>
      <c r="C24" s="150"/>
      <c r="D24" s="150"/>
      <c r="E24" s="45" t="s">
        <v>118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ROUND(J84,2)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ROUND(SUM(BE84:BE275), 2)</f>
        <v>0</v>
      </c>
      <c r="G30" s="48"/>
      <c r="H30" s="48"/>
      <c r="I30" s="159">
        <v>0.20999999999999999</v>
      </c>
      <c r="J30" s="158">
        <f>ROUND(ROUND((SUM(BE84:BE275)),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ROUND(SUM(BF84:BF275), 2)</f>
        <v>0</v>
      </c>
      <c r="G31" s="48"/>
      <c r="H31" s="48"/>
      <c r="I31" s="159">
        <v>0.14999999999999999</v>
      </c>
      <c r="J31" s="158">
        <f>ROUND(ROUND((SUM(BF84:BF275)),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ROUND(SUM(BG84:BG275),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ROUND(SUM(BH84:BH275),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ROUND(SUM(BI84:BI275),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119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Obnova vodovodních řadů ul. Bořivojova, Jagellonská a okolí, Praha 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116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SO 04 - Obnova komunikace a chodníku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3</v>
      </c>
      <c r="G49" s="48"/>
      <c r="H49" s="48"/>
      <c r="I49" s="147" t="s">
        <v>26</v>
      </c>
      <c r="J49" s="148" t="str">
        <f>IF(J12="","",J12)</f>
        <v>28. 6. 2018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 xml:space="preserve"> Pražská vodohospodářská společnost, a.s.</v>
      </c>
      <c r="G51" s="48"/>
      <c r="H51" s="48"/>
      <c r="I51" s="147" t="s">
        <v>40</v>
      </c>
      <c r="J51" s="45" t="str">
        <f>E21</f>
        <v>aQuion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120</v>
      </c>
      <c r="D54" s="160"/>
      <c r="E54" s="160"/>
      <c r="F54" s="160"/>
      <c r="G54" s="160"/>
      <c r="H54" s="160"/>
      <c r="I54" s="174"/>
      <c r="J54" s="175" t="s">
        <v>121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122</v>
      </c>
      <c r="D56" s="48"/>
      <c r="E56" s="48"/>
      <c r="F56" s="48"/>
      <c r="G56" s="48"/>
      <c r="H56" s="48"/>
      <c r="I56" s="145"/>
      <c r="J56" s="156">
        <f>J84</f>
        <v>0</v>
      </c>
      <c r="K56" s="52"/>
      <c r="AU56" s="24" t="s">
        <v>123</v>
      </c>
    </row>
    <row r="57" s="7" customFormat="1" ht="24.96" customHeight="1">
      <c r="B57" s="178"/>
      <c r="C57" s="179"/>
      <c r="D57" s="180" t="s">
        <v>124</v>
      </c>
      <c r="E57" s="181"/>
      <c r="F57" s="181"/>
      <c r="G57" s="181"/>
      <c r="H57" s="181"/>
      <c r="I57" s="182"/>
      <c r="J57" s="183">
        <f>J85</f>
        <v>0</v>
      </c>
      <c r="K57" s="184"/>
    </row>
    <row r="58" s="8" customFormat="1" ht="19.92" customHeight="1">
      <c r="B58" s="185"/>
      <c r="C58" s="186"/>
      <c r="D58" s="187" t="s">
        <v>125</v>
      </c>
      <c r="E58" s="188"/>
      <c r="F58" s="188"/>
      <c r="G58" s="188"/>
      <c r="H58" s="188"/>
      <c r="I58" s="189"/>
      <c r="J58" s="190">
        <f>J86</f>
        <v>0</v>
      </c>
      <c r="K58" s="191"/>
    </row>
    <row r="59" s="8" customFormat="1" ht="14.88" customHeight="1">
      <c r="B59" s="185"/>
      <c r="C59" s="186"/>
      <c r="D59" s="187" t="s">
        <v>1159</v>
      </c>
      <c r="E59" s="188"/>
      <c r="F59" s="188"/>
      <c r="G59" s="188"/>
      <c r="H59" s="188"/>
      <c r="I59" s="189"/>
      <c r="J59" s="190">
        <f>J144</f>
        <v>0</v>
      </c>
      <c r="K59" s="191"/>
    </row>
    <row r="60" s="8" customFormat="1" ht="19.92" customHeight="1">
      <c r="B60" s="185"/>
      <c r="C60" s="186"/>
      <c r="D60" s="187" t="s">
        <v>1160</v>
      </c>
      <c r="E60" s="188"/>
      <c r="F60" s="188"/>
      <c r="G60" s="188"/>
      <c r="H60" s="188"/>
      <c r="I60" s="189"/>
      <c r="J60" s="190">
        <f>J151</f>
        <v>0</v>
      </c>
      <c r="K60" s="191"/>
    </row>
    <row r="61" s="8" customFormat="1" ht="19.92" customHeight="1">
      <c r="B61" s="185"/>
      <c r="C61" s="186"/>
      <c r="D61" s="187" t="s">
        <v>128</v>
      </c>
      <c r="E61" s="188"/>
      <c r="F61" s="188"/>
      <c r="G61" s="188"/>
      <c r="H61" s="188"/>
      <c r="I61" s="189"/>
      <c r="J61" s="190">
        <f>J209</f>
        <v>0</v>
      </c>
      <c r="K61" s="191"/>
    </row>
    <row r="62" s="8" customFormat="1" ht="14.88" customHeight="1">
      <c r="B62" s="185"/>
      <c r="C62" s="186"/>
      <c r="D62" s="187" t="s">
        <v>129</v>
      </c>
      <c r="E62" s="188"/>
      <c r="F62" s="188"/>
      <c r="G62" s="188"/>
      <c r="H62" s="188"/>
      <c r="I62" s="189"/>
      <c r="J62" s="190">
        <f>J254</f>
        <v>0</v>
      </c>
      <c r="K62" s="191"/>
    </row>
    <row r="63" s="8" customFormat="1" ht="19.92" customHeight="1">
      <c r="B63" s="185"/>
      <c r="C63" s="186"/>
      <c r="D63" s="187" t="s">
        <v>1161</v>
      </c>
      <c r="E63" s="188"/>
      <c r="F63" s="188"/>
      <c r="G63" s="188"/>
      <c r="H63" s="188"/>
      <c r="I63" s="189"/>
      <c r="J63" s="190">
        <f>J264</f>
        <v>0</v>
      </c>
      <c r="K63" s="191"/>
    </row>
    <row r="64" s="8" customFormat="1" ht="19.92" customHeight="1">
      <c r="B64" s="185"/>
      <c r="C64" s="186"/>
      <c r="D64" s="187" t="s">
        <v>130</v>
      </c>
      <c r="E64" s="188"/>
      <c r="F64" s="188"/>
      <c r="G64" s="188"/>
      <c r="H64" s="188"/>
      <c r="I64" s="189"/>
      <c r="J64" s="190">
        <f>J266</f>
        <v>0</v>
      </c>
      <c r="K64" s="191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5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70"/>
      <c r="J70" s="72"/>
      <c r="K70" s="72"/>
      <c r="L70" s="73"/>
    </row>
    <row r="71" s="1" customFormat="1" ht="36.96" customHeight="1">
      <c r="B71" s="47"/>
      <c r="C71" s="74" t="s">
        <v>131</v>
      </c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14.4" customHeight="1">
      <c r="B73" s="47"/>
      <c r="C73" s="77" t="s">
        <v>18</v>
      </c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 ht="16.5" customHeight="1">
      <c r="B74" s="47"/>
      <c r="C74" s="75"/>
      <c r="D74" s="75"/>
      <c r="E74" s="193" t="str">
        <f>E7</f>
        <v>Obnova vodovodních řadů ul. Bořivojova, Jagellonská a okolí, Praha 3</v>
      </c>
      <c r="F74" s="77"/>
      <c r="G74" s="77"/>
      <c r="H74" s="77"/>
      <c r="I74" s="192"/>
      <c r="J74" s="75"/>
      <c r="K74" s="75"/>
      <c r="L74" s="73"/>
    </row>
    <row r="75" s="1" customFormat="1" ht="14.4" customHeight="1">
      <c r="B75" s="47"/>
      <c r="C75" s="77" t="s">
        <v>116</v>
      </c>
      <c r="D75" s="75"/>
      <c r="E75" s="75"/>
      <c r="F75" s="75"/>
      <c r="G75" s="75"/>
      <c r="H75" s="75"/>
      <c r="I75" s="192"/>
      <c r="J75" s="75"/>
      <c r="K75" s="75"/>
      <c r="L75" s="73"/>
    </row>
    <row r="76" s="1" customFormat="1" ht="17.25" customHeight="1">
      <c r="B76" s="47"/>
      <c r="C76" s="75"/>
      <c r="D76" s="75"/>
      <c r="E76" s="83" t="str">
        <f>E9</f>
        <v>SO 04 - Obnova komunikace a chodníku</v>
      </c>
      <c r="F76" s="75"/>
      <c r="G76" s="75"/>
      <c r="H76" s="75"/>
      <c r="I76" s="192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192"/>
      <c r="J77" s="75"/>
      <c r="K77" s="75"/>
      <c r="L77" s="73"/>
    </row>
    <row r="78" s="1" customFormat="1" ht="18" customHeight="1">
      <c r="B78" s="47"/>
      <c r="C78" s="77" t="s">
        <v>24</v>
      </c>
      <c r="D78" s="75"/>
      <c r="E78" s="75"/>
      <c r="F78" s="194" t="str">
        <f>F12</f>
        <v>Praha 3</v>
      </c>
      <c r="G78" s="75"/>
      <c r="H78" s="75"/>
      <c r="I78" s="195" t="s">
        <v>26</v>
      </c>
      <c r="J78" s="86" t="str">
        <f>IF(J12="","",J12)</f>
        <v>28. 6. 2018</v>
      </c>
      <c r="K78" s="75"/>
      <c r="L78" s="73"/>
    </row>
    <row r="79" s="1" customFormat="1" ht="6.96" customHeight="1">
      <c r="B79" s="47"/>
      <c r="C79" s="75"/>
      <c r="D79" s="75"/>
      <c r="E79" s="75"/>
      <c r="F79" s="75"/>
      <c r="G79" s="75"/>
      <c r="H79" s="75"/>
      <c r="I79" s="192"/>
      <c r="J79" s="75"/>
      <c r="K79" s="75"/>
      <c r="L79" s="73"/>
    </row>
    <row r="80" s="1" customFormat="1">
      <c r="B80" s="47"/>
      <c r="C80" s="77" t="s">
        <v>32</v>
      </c>
      <c r="D80" s="75"/>
      <c r="E80" s="75"/>
      <c r="F80" s="194" t="str">
        <f>E15</f>
        <v xml:space="preserve"> Pražská vodohospodářská společnost, a.s.</v>
      </c>
      <c r="G80" s="75"/>
      <c r="H80" s="75"/>
      <c r="I80" s="195" t="s">
        <v>40</v>
      </c>
      <c r="J80" s="194" t="str">
        <f>E21</f>
        <v>aQuion</v>
      </c>
      <c r="K80" s="75"/>
      <c r="L80" s="73"/>
    </row>
    <row r="81" s="1" customFormat="1" ht="14.4" customHeight="1">
      <c r="B81" s="47"/>
      <c r="C81" s="77" t="s">
        <v>38</v>
      </c>
      <c r="D81" s="75"/>
      <c r="E81" s="75"/>
      <c r="F81" s="194" t="str">
        <f>IF(E18="","",E18)</f>
        <v/>
      </c>
      <c r="G81" s="75"/>
      <c r="H81" s="75"/>
      <c r="I81" s="192"/>
      <c r="J81" s="75"/>
      <c r="K81" s="75"/>
      <c r="L81" s="73"/>
    </row>
    <row r="82" s="1" customFormat="1" ht="10.32" customHeight="1">
      <c r="B82" s="47"/>
      <c r="C82" s="75"/>
      <c r="D82" s="75"/>
      <c r="E82" s="75"/>
      <c r="F82" s="75"/>
      <c r="G82" s="75"/>
      <c r="H82" s="75"/>
      <c r="I82" s="192"/>
      <c r="J82" s="75"/>
      <c r="K82" s="75"/>
      <c r="L82" s="73"/>
    </row>
    <row r="83" s="9" customFormat="1" ht="29.28" customHeight="1">
      <c r="B83" s="196"/>
      <c r="C83" s="197" t="s">
        <v>132</v>
      </c>
      <c r="D83" s="198" t="s">
        <v>66</v>
      </c>
      <c r="E83" s="198" t="s">
        <v>62</v>
      </c>
      <c r="F83" s="198" t="s">
        <v>133</v>
      </c>
      <c r="G83" s="198" t="s">
        <v>134</v>
      </c>
      <c r="H83" s="198" t="s">
        <v>135</v>
      </c>
      <c r="I83" s="199" t="s">
        <v>136</v>
      </c>
      <c r="J83" s="198" t="s">
        <v>121</v>
      </c>
      <c r="K83" s="200" t="s">
        <v>137</v>
      </c>
      <c r="L83" s="201"/>
      <c r="M83" s="103" t="s">
        <v>138</v>
      </c>
      <c r="N83" s="104" t="s">
        <v>51</v>
      </c>
      <c r="O83" s="104" t="s">
        <v>139</v>
      </c>
      <c r="P83" s="104" t="s">
        <v>140</v>
      </c>
      <c r="Q83" s="104" t="s">
        <v>141</v>
      </c>
      <c r="R83" s="104" t="s">
        <v>142</v>
      </c>
      <c r="S83" s="104" t="s">
        <v>143</v>
      </c>
      <c r="T83" s="105" t="s">
        <v>144</v>
      </c>
    </row>
    <row r="84" s="1" customFormat="1" ht="29.28" customHeight="1">
      <c r="B84" s="47"/>
      <c r="C84" s="109" t="s">
        <v>122</v>
      </c>
      <c r="D84" s="75"/>
      <c r="E84" s="75"/>
      <c r="F84" s="75"/>
      <c r="G84" s="75"/>
      <c r="H84" s="75"/>
      <c r="I84" s="192"/>
      <c r="J84" s="202">
        <f>BK84</f>
        <v>0</v>
      </c>
      <c r="K84" s="75"/>
      <c r="L84" s="73"/>
      <c r="M84" s="106"/>
      <c r="N84" s="107"/>
      <c r="O84" s="107"/>
      <c r="P84" s="203">
        <f>P85</f>
        <v>0</v>
      </c>
      <c r="Q84" s="107"/>
      <c r="R84" s="203">
        <f>R85</f>
        <v>1045.3477556000003</v>
      </c>
      <c r="S84" s="107"/>
      <c r="T84" s="204">
        <f>T85</f>
        <v>5378.3557799999999</v>
      </c>
      <c r="AT84" s="24" t="s">
        <v>81</v>
      </c>
      <c r="AU84" s="24" t="s">
        <v>123</v>
      </c>
      <c r="BK84" s="205">
        <f>BK85</f>
        <v>0</v>
      </c>
    </row>
    <row r="85" s="10" customFormat="1" ht="37.44001" customHeight="1">
      <c r="B85" s="206"/>
      <c r="C85" s="207"/>
      <c r="D85" s="208" t="s">
        <v>81</v>
      </c>
      <c r="E85" s="209" t="s">
        <v>145</v>
      </c>
      <c r="F85" s="209" t="s">
        <v>146</v>
      </c>
      <c r="G85" s="207"/>
      <c r="H85" s="207"/>
      <c r="I85" s="210"/>
      <c r="J85" s="211">
        <f>BK85</f>
        <v>0</v>
      </c>
      <c r="K85" s="207"/>
      <c r="L85" s="212"/>
      <c r="M85" s="213"/>
      <c r="N85" s="214"/>
      <c r="O85" s="214"/>
      <c r="P85" s="215">
        <f>P86+P151+P209+P264+P266</f>
        <v>0</v>
      </c>
      <c r="Q85" s="214"/>
      <c r="R85" s="215">
        <f>R86+R151+R209+R264+R266</f>
        <v>1045.3477556000003</v>
      </c>
      <c r="S85" s="214"/>
      <c r="T85" s="216">
        <f>T86+T151+T209+T264+T266</f>
        <v>5378.3557799999999</v>
      </c>
      <c r="AR85" s="217" t="s">
        <v>90</v>
      </c>
      <c r="AT85" s="218" t="s">
        <v>81</v>
      </c>
      <c r="AU85" s="218" t="s">
        <v>82</v>
      </c>
      <c r="AY85" s="217" t="s">
        <v>147</v>
      </c>
      <c r="BK85" s="219">
        <f>BK86+BK151+BK209+BK264+BK266</f>
        <v>0</v>
      </c>
    </row>
    <row r="86" s="10" customFormat="1" ht="19.92" customHeight="1">
      <c r="B86" s="206"/>
      <c r="C86" s="207"/>
      <c r="D86" s="208" t="s">
        <v>81</v>
      </c>
      <c r="E86" s="220" t="s">
        <v>90</v>
      </c>
      <c r="F86" s="220" t="s">
        <v>148</v>
      </c>
      <c r="G86" s="207"/>
      <c r="H86" s="207"/>
      <c r="I86" s="210"/>
      <c r="J86" s="221">
        <f>BK86</f>
        <v>0</v>
      </c>
      <c r="K86" s="207"/>
      <c r="L86" s="212"/>
      <c r="M86" s="213"/>
      <c r="N86" s="214"/>
      <c r="O86" s="214"/>
      <c r="P86" s="215">
        <f>P87+SUM(P88:P144)</f>
        <v>0</v>
      </c>
      <c r="Q86" s="214"/>
      <c r="R86" s="215">
        <f>R87+SUM(R88:R144)</f>
        <v>0.73580799999999991</v>
      </c>
      <c r="S86" s="214"/>
      <c r="T86" s="216">
        <f>T87+SUM(T88:T144)</f>
        <v>5378.3557799999999</v>
      </c>
      <c r="AR86" s="217" t="s">
        <v>90</v>
      </c>
      <c r="AT86" s="218" t="s">
        <v>81</v>
      </c>
      <c r="AU86" s="218" t="s">
        <v>90</v>
      </c>
      <c r="AY86" s="217" t="s">
        <v>147</v>
      </c>
      <c r="BK86" s="219">
        <f>BK87+SUM(BK88:BK144)</f>
        <v>0</v>
      </c>
    </row>
    <row r="87" s="1" customFormat="1" ht="38.25" customHeight="1">
      <c r="B87" s="47"/>
      <c r="C87" s="222" t="s">
        <v>90</v>
      </c>
      <c r="D87" s="222" t="s">
        <v>149</v>
      </c>
      <c r="E87" s="223" t="s">
        <v>1162</v>
      </c>
      <c r="F87" s="224" t="s">
        <v>1163</v>
      </c>
      <c r="G87" s="225" t="s">
        <v>206</v>
      </c>
      <c r="H87" s="226">
        <v>275</v>
      </c>
      <c r="I87" s="227"/>
      <c r="J87" s="228">
        <f>ROUND(I87*H87,2)</f>
        <v>0</v>
      </c>
      <c r="K87" s="224" t="s">
        <v>153</v>
      </c>
      <c r="L87" s="73"/>
      <c r="M87" s="229" t="s">
        <v>80</v>
      </c>
      <c r="N87" s="230" t="s">
        <v>52</v>
      </c>
      <c r="O87" s="48"/>
      <c r="P87" s="231">
        <f>O87*H87</f>
        <v>0</v>
      </c>
      <c r="Q87" s="231">
        <v>0</v>
      </c>
      <c r="R87" s="231">
        <f>Q87*H87</f>
        <v>0</v>
      </c>
      <c r="S87" s="231">
        <v>0.28100000000000003</v>
      </c>
      <c r="T87" s="232">
        <f>S87*H87</f>
        <v>77.275000000000006</v>
      </c>
      <c r="AR87" s="24" t="s">
        <v>154</v>
      </c>
      <c r="AT87" s="24" t="s">
        <v>149</v>
      </c>
      <c r="AU87" s="24" t="s">
        <v>92</v>
      </c>
      <c r="AY87" s="24" t="s">
        <v>147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90</v>
      </c>
      <c r="BK87" s="233">
        <f>ROUND(I87*H87,2)</f>
        <v>0</v>
      </c>
      <c r="BL87" s="24" t="s">
        <v>154</v>
      </c>
      <c r="BM87" s="24" t="s">
        <v>1164</v>
      </c>
    </row>
    <row r="88" s="11" customFormat="1">
      <c r="B88" s="234"/>
      <c r="C88" s="235"/>
      <c r="D88" s="236" t="s">
        <v>156</v>
      </c>
      <c r="E88" s="237" t="s">
        <v>80</v>
      </c>
      <c r="F88" s="238" t="s">
        <v>1165</v>
      </c>
      <c r="G88" s="235"/>
      <c r="H88" s="239">
        <v>275</v>
      </c>
      <c r="I88" s="240"/>
      <c r="J88" s="235"/>
      <c r="K88" s="235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156</v>
      </c>
      <c r="AU88" s="245" t="s">
        <v>92</v>
      </c>
      <c r="AV88" s="11" t="s">
        <v>92</v>
      </c>
      <c r="AW88" s="11" t="s">
        <v>44</v>
      </c>
      <c r="AX88" s="11" t="s">
        <v>82</v>
      </c>
      <c r="AY88" s="245" t="s">
        <v>147</v>
      </c>
    </row>
    <row r="89" s="12" customFormat="1">
      <c r="B89" s="246"/>
      <c r="C89" s="247"/>
      <c r="D89" s="236" t="s">
        <v>156</v>
      </c>
      <c r="E89" s="248" t="s">
        <v>80</v>
      </c>
      <c r="F89" s="249" t="s">
        <v>158</v>
      </c>
      <c r="G89" s="247"/>
      <c r="H89" s="250">
        <v>275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AT89" s="256" t="s">
        <v>156</v>
      </c>
      <c r="AU89" s="256" t="s">
        <v>92</v>
      </c>
      <c r="AV89" s="12" t="s">
        <v>154</v>
      </c>
      <c r="AW89" s="12" t="s">
        <v>44</v>
      </c>
      <c r="AX89" s="12" t="s">
        <v>90</v>
      </c>
      <c r="AY89" s="256" t="s">
        <v>147</v>
      </c>
    </row>
    <row r="90" s="1" customFormat="1" ht="51" customHeight="1">
      <c r="B90" s="47"/>
      <c r="C90" s="222" t="s">
        <v>92</v>
      </c>
      <c r="D90" s="222" t="s">
        <v>149</v>
      </c>
      <c r="E90" s="223" t="s">
        <v>1166</v>
      </c>
      <c r="F90" s="224" t="s">
        <v>1167</v>
      </c>
      <c r="G90" s="225" t="s">
        <v>206</v>
      </c>
      <c r="H90" s="226">
        <v>3105</v>
      </c>
      <c r="I90" s="227"/>
      <c r="J90" s="228">
        <f>ROUND(I90*H90,2)</f>
        <v>0</v>
      </c>
      <c r="K90" s="224" t="s">
        <v>153</v>
      </c>
      <c r="L90" s="73"/>
      <c r="M90" s="229" t="s">
        <v>80</v>
      </c>
      <c r="N90" s="230" t="s">
        <v>52</v>
      </c>
      <c r="O90" s="48"/>
      <c r="P90" s="231">
        <f>O90*H90</f>
        <v>0</v>
      </c>
      <c r="Q90" s="231">
        <v>0</v>
      </c>
      <c r="R90" s="231">
        <f>Q90*H90</f>
        <v>0</v>
      </c>
      <c r="S90" s="231">
        <v>0.41699999999999998</v>
      </c>
      <c r="T90" s="232">
        <f>S90*H90</f>
        <v>1294.7849999999999</v>
      </c>
      <c r="AR90" s="24" t="s">
        <v>154</v>
      </c>
      <c r="AT90" s="24" t="s">
        <v>149</v>
      </c>
      <c r="AU90" s="24" t="s">
        <v>92</v>
      </c>
      <c r="AY90" s="24" t="s">
        <v>147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4" t="s">
        <v>90</v>
      </c>
      <c r="BK90" s="233">
        <f>ROUND(I90*H90,2)</f>
        <v>0</v>
      </c>
      <c r="BL90" s="24" t="s">
        <v>154</v>
      </c>
      <c r="BM90" s="24" t="s">
        <v>1168</v>
      </c>
    </row>
    <row r="91" s="11" customFormat="1">
      <c r="B91" s="234"/>
      <c r="C91" s="235"/>
      <c r="D91" s="236" t="s">
        <v>156</v>
      </c>
      <c r="E91" s="237" t="s">
        <v>80</v>
      </c>
      <c r="F91" s="238" t="s">
        <v>1169</v>
      </c>
      <c r="G91" s="235"/>
      <c r="H91" s="239">
        <v>3105</v>
      </c>
      <c r="I91" s="240"/>
      <c r="J91" s="235"/>
      <c r="K91" s="235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156</v>
      </c>
      <c r="AU91" s="245" t="s">
        <v>92</v>
      </c>
      <c r="AV91" s="11" t="s">
        <v>92</v>
      </c>
      <c r="AW91" s="11" t="s">
        <v>44</v>
      </c>
      <c r="AX91" s="11" t="s">
        <v>82</v>
      </c>
      <c r="AY91" s="245" t="s">
        <v>147</v>
      </c>
    </row>
    <row r="92" s="12" customFormat="1">
      <c r="B92" s="246"/>
      <c r="C92" s="247"/>
      <c r="D92" s="236" t="s">
        <v>156</v>
      </c>
      <c r="E92" s="248" t="s">
        <v>80</v>
      </c>
      <c r="F92" s="249" t="s">
        <v>158</v>
      </c>
      <c r="G92" s="247"/>
      <c r="H92" s="250">
        <v>3105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AT92" s="256" t="s">
        <v>156</v>
      </c>
      <c r="AU92" s="256" t="s">
        <v>92</v>
      </c>
      <c r="AV92" s="12" t="s">
        <v>154</v>
      </c>
      <c r="AW92" s="12" t="s">
        <v>44</v>
      </c>
      <c r="AX92" s="12" t="s">
        <v>90</v>
      </c>
      <c r="AY92" s="256" t="s">
        <v>147</v>
      </c>
    </row>
    <row r="93" s="1" customFormat="1" ht="38.25" customHeight="1">
      <c r="B93" s="47"/>
      <c r="C93" s="222" t="s">
        <v>163</v>
      </c>
      <c r="D93" s="222" t="s">
        <v>149</v>
      </c>
      <c r="E93" s="223" t="s">
        <v>1170</v>
      </c>
      <c r="F93" s="224" t="s">
        <v>1171</v>
      </c>
      <c r="G93" s="225" t="s">
        <v>206</v>
      </c>
      <c r="H93" s="226">
        <v>488.30000000000001</v>
      </c>
      <c r="I93" s="227"/>
      <c r="J93" s="228">
        <f>ROUND(I93*H93,2)</f>
        <v>0</v>
      </c>
      <c r="K93" s="224" t="s">
        <v>153</v>
      </c>
      <c r="L93" s="73"/>
      <c r="M93" s="229" t="s">
        <v>80</v>
      </c>
      <c r="N93" s="230" t="s">
        <v>52</v>
      </c>
      <c r="O93" s="48"/>
      <c r="P93" s="231">
        <f>O93*H93</f>
        <v>0</v>
      </c>
      <c r="Q93" s="231">
        <v>0</v>
      </c>
      <c r="R93" s="231">
        <f>Q93*H93</f>
        <v>0</v>
      </c>
      <c r="S93" s="231">
        <v>0.28999999999999998</v>
      </c>
      <c r="T93" s="232">
        <f>S93*H93</f>
        <v>141.607</v>
      </c>
      <c r="AR93" s="24" t="s">
        <v>154</v>
      </c>
      <c r="AT93" s="24" t="s">
        <v>149</v>
      </c>
      <c r="AU93" s="24" t="s">
        <v>92</v>
      </c>
      <c r="AY93" s="24" t="s">
        <v>147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4" t="s">
        <v>90</v>
      </c>
      <c r="BK93" s="233">
        <f>ROUND(I93*H93,2)</f>
        <v>0</v>
      </c>
      <c r="BL93" s="24" t="s">
        <v>154</v>
      </c>
      <c r="BM93" s="24" t="s">
        <v>1172</v>
      </c>
    </row>
    <row r="94" s="11" customFormat="1">
      <c r="B94" s="234"/>
      <c r="C94" s="235"/>
      <c r="D94" s="236" t="s">
        <v>156</v>
      </c>
      <c r="E94" s="237" t="s">
        <v>80</v>
      </c>
      <c r="F94" s="238" t="s">
        <v>1173</v>
      </c>
      <c r="G94" s="235"/>
      <c r="H94" s="239">
        <v>280.5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156</v>
      </c>
      <c r="AU94" s="245" t="s">
        <v>92</v>
      </c>
      <c r="AV94" s="11" t="s">
        <v>92</v>
      </c>
      <c r="AW94" s="11" t="s">
        <v>44</v>
      </c>
      <c r="AX94" s="11" t="s">
        <v>82</v>
      </c>
      <c r="AY94" s="245" t="s">
        <v>147</v>
      </c>
    </row>
    <row r="95" s="11" customFormat="1">
      <c r="B95" s="234"/>
      <c r="C95" s="235"/>
      <c r="D95" s="236" t="s">
        <v>156</v>
      </c>
      <c r="E95" s="237" t="s">
        <v>80</v>
      </c>
      <c r="F95" s="238" t="s">
        <v>1174</v>
      </c>
      <c r="G95" s="235"/>
      <c r="H95" s="239">
        <v>207.80000000000001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156</v>
      </c>
      <c r="AU95" s="245" t="s">
        <v>92</v>
      </c>
      <c r="AV95" s="11" t="s">
        <v>92</v>
      </c>
      <c r="AW95" s="11" t="s">
        <v>44</v>
      </c>
      <c r="AX95" s="11" t="s">
        <v>82</v>
      </c>
      <c r="AY95" s="245" t="s">
        <v>147</v>
      </c>
    </row>
    <row r="96" s="12" customFormat="1">
      <c r="B96" s="246"/>
      <c r="C96" s="247"/>
      <c r="D96" s="236" t="s">
        <v>156</v>
      </c>
      <c r="E96" s="248" t="s">
        <v>80</v>
      </c>
      <c r="F96" s="249" t="s">
        <v>158</v>
      </c>
      <c r="G96" s="247"/>
      <c r="H96" s="250">
        <v>488.30000000000001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AT96" s="256" t="s">
        <v>156</v>
      </c>
      <c r="AU96" s="256" t="s">
        <v>92</v>
      </c>
      <c r="AV96" s="12" t="s">
        <v>154</v>
      </c>
      <c r="AW96" s="12" t="s">
        <v>44</v>
      </c>
      <c r="AX96" s="12" t="s">
        <v>90</v>
      </c>
      <c r="AY96" s="256" t="s">
        <v>147</v>
      </c>
    </row>
    <row r="97" s="1" customFormat="1" ht="38.25" customHeight="1">
      <c r="B97" s="47"/>
      <c r="C97" s="222" t="s">
        <v>154</v>
      </c>
      <c r="D97" s="222" t="s">
        <v>149</v>
      </c>
      <c r="E97" s="223" t="s">
        <v>1175</v>
      </c>
      <c r="F97" s="224" t="s">
        <v>1176</v>
      </c>
      <c r="G97" s="225" t="s">
        <v>206</v>
      </c>
      <c r="H97" s="226">
        <v>810</v>
      </c>
      <c r="I97" s="227"/>
      <c r="J97" s="228">
        <f>ROUND(I97*H97,2)</f>
        <v>0</v>
      </c>
      <c r="K97" s="224" t="s">
        <v>153</v>
      </c>
      <c r="L97" s="73"/>
      <c r="M97" s="229" t="s">
        <v>80</v>
      </c>
      <c r="N97" s="230" t="s">
        <v>52</v>
      </c>
      <c r="O97" s="48"/>
      <c r="P97" s="231">
        <f>O97*H97</f>
        <v>0</v>
      </c>
      <c r="Q97" s="231">
        <v>0</v>
      </c>
      <c r="R97" s="231">
        <f>Q97*H97</f>
        <v>0</v>
      </c>
      <c r="S97" s="231">
        <v>0.098000000000000004</v>
      </c>
      <c r="T97" s="232">
        <f>S97*H97</f>
        <v>79.38000000000001</v>
      </c>
      <c r="AR97" s="24" t="s">
        <v>154</v>
      </c>
      <c r="AT97" s="24" t="s">
        <v>149</v>
      </c>
      <c r="AU97" s="24" t="s">
        <v>92</v>
      </c>
      <c r="AY97" s="24" t="s">
        <v>147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90</v>
      </c>
      <c r="BK97" s="233">
        <f>ROUND(I97*H97,2)</f>
        <v>0</v>
      </c>
      <c r="BL97" s="24" t="s">
        <v>154</v>
      </c>
      <c r="BM97" s="24" t="s">
        <v>1177</v>
      </c>
    </row>
    <row r="98" s="11" customFormat="1">
      <c r="B98" s="234"/>
      <c r="C98" s="235"/>
      <c r="D98" s="236" t="s">
        <v>156</v>
      </c>
      <c r="E98" s="237" t="s">
        <v>80</v>
      </c>
      <c r="F98" s="238" t="s">
        <v>1178</v>
      </c>
      <c r="G98" s="235"/>
      <c r="H98" s="239">
        <v>810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156</v>
      </c>
      <c r="AU98" s="245" t="s">
        <v>92</v>
      </c>
      <c r="AV98" s="11" t="s">
        <v>92</v>
      </c>
      <c r="AW98" s="11" t="s">
        <v>44</v>
      </c>
      <c r="AX98" s="11" t="s">
        <v>82</v>
      </c>
      <c r="AY98" s="245" t="s">
        <v>147</v>
      </c>
    </row>
    <row r="99" s="12" customFormat="1">
      <c r="B99" s="246"/>
      <c r="C99" s="247"/>
      <c r="D99" s="236" t="s">
        <v>156</v>
      </c>
      <c r="E99" s="248" t="s">
        <v>80</v>
      </c>
      <c r="F99" s="249" t="s">
        <v>158</v>
      </c>
      <c r="G99" s="247"/>
      <c r="H99" s="250">
        <v>810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156</v>
      </c>
      <c r="AU99" s="256" t="s">
        <v>92</v>
      </c>
      <c r="AV99" s="12" t="s">
        <v>154</v>
      </c>
      <c r="AW99" s="12" t="s">
        <v>44</v>
      </c>
      <c r="AX99" s="12" t="s">
        <v>90</v>
      </c>
      <c r="AY99" s="256" t="s">
        <v>147</v>
      </c>
    </row>
    <row r="100" s="1" customFormat="1" ht="38.25" customHeight="1">
      <c r="B100" s="47"/>
      <c r="C100" s="222" t="s">
        <v>176</v>
      </c>
      <c r="D100" s="222" t="s">
        <v>149</v>
      </c>
      <c r="E100" s="223" t="s">
        <v>1179</v>
      </c>
      <c r="F100" s="224" t="s">
        <v>1180</v>
      </c>
      <c r="G100" s="225" t="s">
        <v>206</v>
      </c>
      <c r="H100" s="226">
        <v>364.64999999999998</v>
      </c>
      <c r="I100" s="227"/>
      <c r="J100" s="228">
        <f>ROUND(I100*H100,2)</f>
        <v>0</v>
      </c>
      <c r="K100" s="224" t="s">
        <v>153</v>
      </c>
      <c r="L100" s="73"/>
      <c r="M100" s="229" t="s">
        <v>80</v>
      </c>
      <c r="N100" s="230" t="s">
        <v>52</v>
      </c>
      <c r="O100" s="48"/>
      <c r="P100" s="231">
        <f>O100*H100</f>
        <v>0</v>
      </c>
      <c r="Q100" s="231">
        <v>0</v>
      </c>
      <c r="R100" s="231">
        <f>Q100*H100</f>
        <v>0</v>
      </c>
      <c r="S100" s="231">
        <v>0.22</v>
      </c>
      <c r="T100" s="232">
        <f>S100*H100</f>
        <v>80.222999999999999</v>
      </c>
      <c r="AR100" s="24" t="s">
        <v>154</v>
      </c>
      <c r="AT100" s="24" t="s">
        <v>149</v>
      </c>
      <c r="AU100" s="24" t="s">
        <v>92</v>
      </c>
      <c r="AY100" s="24" t="s">
        <v>147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90</v>
      </c>
      <c r="BK100" s="233">
        <f>ROUND(I100*H100,2)</f>
        <v>0</v>
      </c>
      <c r="BL100" s="24" t="s">
        <v>154</v>
      </c>
      <c r="BM100" s="24" t="s">
        <v>1181</v>
      </c>
    </row>
    <row r="101" s="11" customFormat="1">
      <c r="B101" s="234"/>
      <c r="C101" s="235"/>
      <c r="D101" s="236" t="s">
        <v>156</v>
      </c>
      <c r="E101" s="237" t="s">
        <v>80</v>
      </c>
      <c r="F101" s="238" t="s">
        <v>1182</v>
      </c>
      <c r="G101" s="235"/>
      <c r="H101" s="239">
        <v>364.64999999999998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156</v>
      </c>
      <c r="AU101" s="245" t="s">
        <v>92</v>
      </c>
      <c r="AV101" s="11" t="s">
        <v>92</v>
      </c>
      <c r="AW101" s="11" t="s">
        <v>44</v>
      </c>
      <c r="AX101" s="11" t="s">
        <v>82</v>
      </c>
      <c r="AY101" s="245" t="s">
        <v>147</v>
      </c>
    </row>
    <row r="102" s="12" customFormat="1">
      <c r="B102" s="246"/>
      <c r="C102" s="247"/>
      <c r="D102" s="236" t="s">
        <v>156</v>
      </c>
      <c r="E102" s="248" t="s">
        <v>80</v>
      </c>
      <c r="F102" s="249" t="s">
        <v>158</v>
      </c>
      <c r="G102" s="247"/>
      <c r="H102" s="250">
        <v>364.64999999999998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156</v>
      </c>
      <c r="AU102" s="256" t="s">
        <v>92</v>
      </c>
      <c r="AV102" s="12" t="s">
        <v>154</v>
      </c>
      <c r="AW102" s="12" t="s">
        <v>44</v>
      </c>
      <c r="AX102" s="12" t="s">
        <v>90</v>
      </c>
      <c r="AY102" s="256" t="s">
        <v>147</v>
      </c>
    </row>
    <row r="103" s="1" customFormat="1" ht="51" customHeight="1">
      <c r="B103" s="47"/>
      <c r="C103" s="222" t="s">
        <v>182</v>
      </c>
      <c r="D103" s="222" t="s">
        <v>149</v>
      </c>
      <c r="E103" s="223" t="s">
        <v>1183</v>
      </c>
      <c r="F103" s="224" t="s">
        <v>1184</v>
      </c>
      <c r="G103" s="225" t="s">
        <v>206</v>
      </c>
      <c r="H103" s="226">
        <v>3105</v>
      </c>
      <c r="I103" s="227"/>
      <c r="J103" s="228">
        <f>ROUND(I103*H103,2)</f>
        <v>0</v>
      </c>
      <c r="K103" s="224" t="s">
        <v>153</v>
      </c>
      <c r="L103" s="73"/>
      <c r="M103" s="229" t="s">
        <v>80</v>
      </c>
      <c r="N103" s="230" t="s">
        <v>52</v>
      </c>
      <c r="O103" s="48"/>
      <c r="P103" s="231">
        <f>O103*H103</f>
        <v>0</v>
      </c>
      <c r="Q103" s="231">
        <v>0</v>
      </c>
      <c r="R103" s="231">
        <f>Q103*H103</f>
        <v>0</v>
      </c>
      <c r="S103" s="231">
        <v>0.17000000000000001</v>
      </c>
      <c r="T103" s="232">
        <f>S103*H103</f>
        <v>527.85000000000002</v>
      </c>
      <c r="AR103" s="24" t="s">
        <v>154</v>
      </c>
      <c r="AT103" s="24" t="s">
        <v>149</v>
      </c>
      <c r="AU103" s="24" t="s">
        <v>92</v>
      </c>
      <c r="AY103" s="24" t="s">
        <v>147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90</v>
      </c>
      <c r="BK103" s="233">
        <f>ROUND(I103*H103,2)</f>
        <v>0</v>
      </c>
      <c r="BL103" s="24" t="s">
        <v>154</v>
      </c>
      <c r="BM103" s="24" t="s">
        <v>1185</v>
      </c>
    </row>
    <row r="104" s="11" customFormat="1">
      <c r="B104" s="234"/>
      <c r="C104" s="235"/>
      <c r="D104" s="236" t="s">
        <v>156</v>
      </c>
      <c r="E104" s="237" t="s">
        <v>80</v>
      </c>
      <c r="F104" s="238" t="s">
        <v>1169</v>
      </c>
      <c r="G104" s="235"/>
      <c r="H104" s="239">
        <v>3105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156</v>
      </c>
      <c r="AU104" s="245" t="s">
        <v>92</v>
      </c>
      <c r="AV104" s="11" t="s">
        <v>92</v>
      </c>
      <c r="AW104" s="11" t="s">
        <v>44</v>
      </c>
      <c r="AX104" s="11" t="s">
        <v>82</v>
      </c>
      <c r="AY104" s="245" t="s">
        <v>147</v>
      </c>
    </row>
    <row r="105" s="12" customFormat="1">
      <c r="B105" s="246"/>
      <c r="C105" s="247"/>
      <c r="D105" s="236" t="s">
        <v>156</v>
      </c>
      <c r="E105" s="248" t="s">
        <v>80</v>
      </c>
      <c r="F105" s="249" t="s">
        <v>158</v>
      </c>
      <c r="G105" s="247"/>
      <c r="H105" s="250">
        <v>3105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AT105" s="256" t="s">
        <v>156</v>
      </c>
      <c r="AU105" s="256" t="s">
        <v>92</v>
      </c>
      <c r="AV105" s="12" t="s">
        <v>154</v>
      </c>
      <c r="AW105" s="12" t="s">
        <v>44</v>
      </c>
      <c r="AX105" s="12" t="s">
        <v>90</v>
      </c>
      <c r="AY105" s="256" t="s">
        <v>147</v>
      </c>
    </row>
    <row r="106" s="1" customFormat="1" ht="51" customHeight="1">
      <c r="B106" s="47"/>
      <c r="C106" s="222" t="s">
        <v>187</v>
      </c>
      <c r="D106" s="222" t="s">
        <v>149</v>
      </c>
      <c r="E106" s="223" t="s">
        <v>1186</v>
      </c>
      <c r="F106" s="224" t="s">
        <v>1187</v>
      </c>
      <c r="G106" s="225" t="s">
        <v>206</v>
      </c>
      <c r="H106" s="226">
        <v>337.25999999999999</v>
      </c>
      <c r="I106" s="227"/>
      <c r="J106" s="228">
        <f>ROUND(I106*H106,2)</f>
        <v>0</v>
      </c>
      <c r="K106" s="224" t="s">
        <v>153</v>
      </c>
      <c r="L106" s="73"/>
      <c r="M106" s="229" t="s">
        <v>80</v>
      </c>
      <c r="N106" s="230" t="s">
        <v>52</v>
      </c>
      <c r="O106" s="48"/>
      <c r="P106" s="231">
        <f>O106*H106</f>
        <v>0</v>
      </c>
      <c r="Q106" s="231">
        <v>0</v>
      </c>
      <c r="R106" s="231">
        <f>Q106*H106</f>
        <v>0</v>
      </c>
      <c r="S106" s="231">
        <v>0.28999999999999998</v>
      </c>
      <c r="T106" s="232">
        <f>S106*H106</f>
        <v>97.805399999999992</v>
      </c>
      <c r="AR106" s="24" t="s">
        <v>154</v>
      </c>
      <c r="AT106" s="24" t="s">
        <v>149</v>
      </c>
      <c r="AU106" s="24" t="s">
        <v>92</v>
      </c>
      <c r="AY106" s="24" t="s">
        <v>147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4" t="s">
        <v>90</v>
      </c>
      <c r="BK106" s="233">
        <f>ROUND(I106*H106,2)</f>
        <v>0</v>
      </c>
      <c r="BL106" s="24" t="s">
        <v>154</v>
      </c>
      <c r="BM106" s="24" t="s">
        <v>1188</v>
      </c>
    </row>
    <row r="107" s="11" customFormat="1">
      <c r="B107" s="234"/>
      <c r="C107" s="235"/>
      <c r="D107" s="236" t="s">
        <v>156</v>
      </c>
      <c r="E107" s="237" t="s">
        <v>80</v>
      </c>
      <c r="F107" s="238" t="s">
        <v>1189</v>
      </c>
      <c r="G107" s="235"/>
      <c r="H107" s="239">
        <v>255.25999999999999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156</v>
      </c>
      <c r="AU107" s="245" t="s">
        <v>92</v>
      </c>
      <c r="AV107" s="11" t="s">
        <v>92</v>
      </c>
      <c r="AW107" s="11" t="s">
        <v>44</v>
      </c>
      <c r="AX107" s="11" t="s">
        <v>82</v>
      </c>
      <c r="AY107" s="245" t="s">
        <v>147</v>
      </c>
    </row>
    <row r="108" s="11" customFormat="1">
      <c r="B108" s="234"/>
      <c r="C108" s="235"/>
      <c r="D108" s="236" t="s">
        <v>156</v>
      </c>
      <c r="E108" s="237" t="s">
        <v>80</v>
      </c>
      <c r="F108" s="238" t="s">
        <v>1190</v>
      </c>
      <c r="G108" s="235"/>
      <c r="H108" s="239">
        <v>82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156</v>
      </c>
      <c r="AU108" s="245" t="s">
        <v>92</v>
      </c>
      <c r="AV108" s="11" t="s">
        <v>92</v>
      </c>
      <c r="AW108" s="11" t="s">
        <v>44</v>
      </c>
      <c r="AX108" s="11" t="s">
        <v>82</v>
      </c>
      <c r="AY108" s="245" t="s">
        <v>147</v>
      </c>
    </row>
    <row r="109" s="12" customFormat="1">
      <c r="B109" s="246"/>
      <c r="C109" s="247"/>
      <c r="D109" s="236" t="s">
        <v>156</v>
      </c>
      <c r="E109" s="248" t="s">
        <v>80</v>
      </c>
      <c r="F109" s="249" t="s">
        <v>158</v>
      </c>
      <c r="G109" s="247"/>
      <c r="H109" s="250">
        <v>337.25999999999999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156</v>
      </c>
      <c r="AU109" s="256" t="s">
        <v>92</v>
      </c>
      <c r="AV109" s="12" t="s">
        <v>154</v>
      </c>
      <c r="AW109" s="12" t="s">
        <v>44</v>
      </c>
      <c r="AX109" s="12" t="s">
        <v>90</v>
      </c>
      <c r="AY109" s="256" t="s">
        <v>147</v>
      </c>
    </row>
    <row r="110" s="1" customFormat="1" ht="51" customHeight="1">
      <c r="B110" s="47"/>
      <c r="C110" s="222" t="s">
        <v>191</v>
      </c>
      <c r="D110" s="222" t="s">
        <v>149</v>
      </c>
      <c r="E110" s="223" t="s">
        <v>1191</v>
      </c>
      <c r="F110" s="224" t="s">
        <v>1192</v>
      </c>
      <c r="G110" s="225" t="s">
        <v>206</v>
      </c>
      <c r="H110" s="226">
        <v>1780.99</v>
      </c>
      <c r="I110" s="227"/>
      <c r="J110" s="228">
        <f>ROUND(I110*H110,2)</f>
        <v>0</v>
      </c>
      <c r="K110" s="224" t="s">
        <v>153</v>
      </c>
      <c r="L110" s="73"/>
      <c r="M110" s="229" t="s">
        <v>80</v>
      </c>
      <c r="N110" s="230" t="s">
        <v>52</v>
      </c>
      <c r="O110" s="48"/>
      <c r="P110" s="231">
        <f>O110*H110</f>
        <v>0</v>
      </c>
      <c r="Q110" s="231">
        <v>0</v>
      </c>
      <c r="R110" s="231">
        <f>Q110*H110</f>
        <v>0</v>
      </c>
      <c r="S110" s="231">
        <v>0.44</v>
      </c>
      <c r="T110" s="232">
        <f>S110*H110</f>
        <v>783.63559999999995</v>
      </c>
      <c r="AR110" s="24" t="s">
        <v>154</v>
      </c>
      <c r="AT110" s="24" t="s">
        <v>149</v>
      </c>
      <c r="AU110" s="24" t="s">
        <v>92</v>
      </c>
      <c r="AY110" s="24" t="s">
        <v>147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90</v>
      </c>
      <c r="BK110" s="233">
        <f>ROUND(I110*H110,2)</f>
        <v>0</v>
      </c>
      <c r="BL110" s="24" t="s">
        <v>154</v>
      </c>
      <c r="BM110" s="24" t="s">
        <v>1193</v>
      </c>
    </row>
    <row r="111" s="11" customFormat="1">
      <c r="B111" s="234"/>
      <c r="C111" s="235"/>
      <c r="D111" s="236" t="s">
        <v>156</v>
      </c>
      <c r="E111" s="237" t="s">
        <v>80</v>
      </c>
      <c r="F111" s="238" t="s">
        <v>1194</v>
      </c>
      <c r="G111" s="235"/>
      <c r="H111" s="239">
        <v>1457.99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156</v>
      </c>
      <c r="AU111" s="245" t="s">
        <v>92</v>
      </c>
      <c r="AV111" s="11" t="s">
        <v>92</v>
      </c>
      <c r="AW111" s="11" t="s">
        <v>44</v>
      </c>
      <c r="AX111" s="11" t="s">
        <v>82</v>
      </c>
      <c r="AY111" s="245" t="s">
        <v>147</v>
      </c>
    </row>
    <row r="112" s="11" customFormat="1">
      <c r="B112" s="234"/>
      <c r="C112" s="235"/>
      <c r="D112" s="236" t="s">
        <v>156</v>
      </c>
      <c r="E112" s="237" t="s">
        <v>80</v>
      </c>
      <c r="F112" s="238" t="s">
        <v>1195</v>
      </c>
      <c r="G112" s="235"/>
      <c r="H112" s="239">
        <v>323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156</v>
      </c>
      <c r="AU112" s="245" t="s">
        <v>92</v>
      </c>
      <c r="AV112" s="11" t="s">
        <v>92</v>
      </c>
      <c r="AW112" s="11" t="s">
        <v>44</v>
      </c>
      <c r="AX112" s="11" t="s">
        <v>82</v>
      </c>
      <c r="AY112" s="245" t="s">
        <v>147</v>
      </c>
    </row>
    <row r="113" s="12" customFormat="1">
      <c r="B113" s="246"/>
      <c r="C113" s="247"/>
      <c r="D113" s="236" t="s">
        <v>156</v>
      </c>
      <c r="E113" s="248" t="s">
        <v>80</v>
      </c>
      <c r="F113" s="249" t="s">
        <v>158</v>
      </c>
      <c r="G113" s="247"/>
      <c r="H113" s="250">
        <v>1780.99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156</v>
      </c>
      <c r="AU113" s="256" t="s">
        <v>92</v>
      </c>
      <c r="AV113" s="12" t="s">
        <v>154</v>
      </c>
      <c r="AW113" s="12" t="s">
        <v>44</v>
      </c>
      <c r="AX113" s="12" t="s">
        <v>90</v>
      </c>
      <c r="AY113" s="256" t="s">
        <v>147</v>
      </c>
    </row>
    <row r="114" s="1" customFormat="1" ht="51" customHeight="1">
      <c r="B114" s="47"/>
      <c r="C114" s="222" t="s">
        <v>195</v>
      </c>
      <c r="D114" s="222" t="s">
        <v>149</v>
      </c>
      <c r="E114" s="223" t="s">
        <v>1196</v>
      </c>
      <c r="F114" s="224" t="s">
        <v>1197</v>
      </c>
      <c r="G114" s="225" t="s">
        <v>206</v>
      </c>
      <c r="H114" s="226">
        <v>516.08000000000004</v>
      </c>
      <c r="I114" s="227"/>
      <c r="J114" s="228">
        <f>ROUND(I114*H114,2)</f>
        <v>0</v>
      </c>
      <c r="K114" s="224" t="s">
        <v>153</v>
      </c>
      <c r="L114" s="73"/>
      <c r="M114" s="229" t="s">
        <v>80</v>
      </c>
      <c r="N114" s="230" t="s">
        <v>52</v>
      </c>
      <c r="O114" s="48"/>
      <c r="P114" s="231">
        <f>O114*H114</f>
        <v>0</v>
      </c>
      <c r="Q114" s="231">
        <v>0</v>
      </c>
      <c r="R114" s="231">
        <f>Q114*H114</f>
        <v>0</v>
      </c>
      <c r="S114" s="231">
        <v>0.316</v>
      </c>
      <c r="T114" s="232">
        <f>S114*H114</f>
        <v>163.08128000000002</v>
      </c>
      <c r="AR114" s="24" t="s">
        <v>154</v>
      </c>
      <c r="AT114" s="24" t="s">
        <v>149</v>
      </c>
      <c r="AU114" s="24" t="s">
        <v>92</v>
      </c>
      <c r="AY114" s="24" t="s">
        <v>147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4" t="s">
        <v>90</v>
      </c>
      <c r="BK114" s="233">
        <f>ROUND(I114*H114,2)</f>
        <v>0</v>
      </c>
      <c r="BL114" s="24" t="s">
        <v>154</v>
      </c>
      <c r="BM114" s="24" t="s">
        <v>1198</v>
      </c>
    </row>
    <row r="115" s="11" customFormat="1">
      <c r="B115" s="234"/>
      <c r="C115" s="235"/>
      <c r="D115" s="236" t="s">
        <v>156</v>
      </c>
      <c r="E115" s="237" t="s">
        <v>80</v>
      </c>
      <c r="F115" s="238" t="s">
        <v>1199</v>
      </c>
      <c r="G115" s="235"/>
      <c r="H115" s="239">
        <v>384.88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156</v>
      </c>
      <c r="AU115" s="245" t="s">
        <v>92</v>
      </c>
      <c r="AV115" s="11" t="s">
        <v>92</v>
      </c>
      <c r="AW115" s="11" t="s">
        <v>44</v>
      </c>
      <c r="AX115" s="11" t="s">
        <v>82</v>
      </c>
      <c r="AY115" s="245" t="s">
        <v>147</v>
      </c>
    </row>
    <row r="116" s="11" customFormat="1">
      <c r="B116" s="234"/>
      <c r="C116" s="235"/>
      <c r="D116" s="236" t="s">
        <v>156</v>
      </c>
      <c r="E116" s="237" t="s">
        <v>80</v>
      </c>
      <c r="F116" s="238" t="s">
        <v>1200</v>
      </c>
      <c r="G116" s="235"/>
      <c r="H116" s="239">
        <v>131.19999999999999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156</v>
      </c>
      <c r="AU116" s="245" t="s">
        <v>92</v>
      </c>
      <c r="AV116" s="11" t="s">
        <v>92</v>
      </c>
      <c r="AW116" s="11" t="s">
        <v>44</v>
      </c>
      <c r="AX116" s="11" t="s">
        <v>82</v>
      </c>
      <c r="AY116" s="245" t="s">
        <v>147</v>
      </c>
    </row>
    <row r="117" s="12" customFormat="1">
      <c r="B117" s="246"/>
      <c r="C117" s="247"/>
      <c r="D117" s="236" t="s">
        <v>156</v>
      </c>
      <c r="E117" s="248" t="s">
        <v>80</v>
      </c>
      <c r="F117" s="249" t="s">
        <v>158</v>
      </c>
      <c r="G117" s="247"/>
      <c r="H117" s="250">
        <v>516.08000000000004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AT117" s="256" t="s">
        <v>156</v>
      </c>
      <c r="AU117" s="256" t="s">
        <v>92</v>
      </c>
      <c r="AV117" s="12" t="s">
        <v>154</v>
      </c>
      <c r="AW117" s="12" t="s">
        <v>44</v>
      </c>
      <c r="AX117" s="12" t="s">
        <v>90</v>
      </c>
      <c r="AY117" s="256" t="s">
        <v>147</v>
      </c>
    </row>
    <row r="118" s="1" customFormat="1" ht="51" customHeight="1">
      <c r="B118" s="47"/>
      <c r="C118" s="222" t="s">
        <v>199</v>
      </c>
      <c r="D118" s="222" t="s">
        <v>149</v>
      </c>
      <c r="E118" s="223" t="s">
        <v>1201</v>
      </c>
      <c r="F118" s="224" t="s">
        <v>1202</v>
      </c>
      <c r="G118" s="225" t="s">
        <v>206</v>
      </c>
      <c r="H118" s="226">
        <v>2768.4299999999998</v>
      </c>
      <c r="I118" s="227"/>
      <c r="J118" s="228">
        <f>ROUND(I118*H118,2)</f>
        <v>0</v>
      </c>
      <c r="K118" s="224" t="s">
        <v>153</v>
      </c>
      <c r="L118" s="73"/>
      <c r="M118" s="229" t="s">
        <v>80</v>
      </c>
      <c r="N118" s="230" t="s">
        <v>52</v>
      </c>
      <c r="O118" s="48"/>
      <c r="P118" s="231">
        <f>O118*H118</f>
        <v>0</v>
      </c>
      <c r="Q118" s="231">
        <v>0</v>
      </c>
      <c r="R118" s="231">
        <f>Q118*H118</f>
        <v>0</v>
      </c>
      <c r="S118" s="231">
        <v>0.45000000000000001</v>
      </c>
      <c r="T118" s="232">
        <f>S118*H118</f>
        <v>1245.7935</v>
      </c>
      <c r="AR118" s="24" t="s">
        <v>154</v>
      </c>
      <c r="AT118" s="24" t="s">
        <v>149</v>
      </c>
      <c r="AU118" s="24" t="s">
        <v>92</v>
      </c>
      <c r="AY118" s="24" t="s">
        <v>147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90</v>
      </c>
      <c r="BK118" s="233">
        <f>ROUND(I118*H118,2)</f>
        <v>0</v>
      </c>
      <c r="BL118" s="24" t="s">
        <v>154</v>
      </c>
      <c r="BM118" s="24" t="s">
        <v>1203</v>
      </c>
    </row>
    <row r="119" s="11" customFormat="1">
      <c r="B119" s="234"/>
      <c r="C119" s="235"/>
      <c r="D119" s="236" t="s">
        <v>156</v>
      </c>
      <c r="E119" s="237" t="s">
        <v>80</v>
      </c>
      <c r="F119" s="238" t="s">
        <v>1204</v>
      </c>
      <c r="G119" s="235"/>
      <c r="H119" s="239">
        <v>2251.6300000000001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156</v>
      </c>
      <c r="AU119" s="245" t="s">
        <v>92</v>
      </c>
      <c r="AV119" s="11" t="s">
        <v>92</v>
      </c>
      <c r="AW119" s="11" t="s">
        <v>44</v>
      </c>
      <c r="AX119" s="11" t="s">
        <v>82</v>
      </c>
      <c r="AY119" s="245" t="s">
        <v>147</v>
      </c>
    </row>
    <row r="120" s="11" customFormat="1">
      <c r="B120" s="234"/>
      <c r="C120" s="235"/>
      <c r="D120" s="236" t="s">
        <v>156</v>
      </c>
      <c r="E120" s="237" t="s">
        <v>80</v>
      </c>
      <c r="F120" s="238" t="s">
        <v>1205</v>
      </c>
      <c r="G120" s="235"/>
      <c r="H120" s="239">
        <v>516.79999999999995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156</v>
      </c>
      <c r="AU120" s="245" t="s">
        <v>92</v>
      </c>
      <c r="AV120" s="11" t="s">
        <v>92</v>
      </c>
      <c r="AW120" s="11" t="s">
        <v>44</v>
      </c>
      <c r="AX120" s="11" t="s">
        <v>82</v>
      </c>
      <c r="AY120" s="245" t="s">
        <v>147</v>
      </c>
    </row>
    <row r="121" s="12" customFormat="1">
      <c r="B121" s="246"/>
      <c r="C121" s="247"/>
      <c r="D121" s="236" t="s">
        <v>156</v>
      </c>
      <c r="E121" s="248" t="s">
        <v>80</v>
      </c>
      <c r="F121" s="249" t="s">
        <v>158</v>
      </c>
      <c r="G121" s="247"/>
      <c r="H121" s="250">
        <v>2768.4299999999998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156</v>
      </c>
      <c r="AU121" s="256" t="s">
        <v>92</v>
      </c>
      <c r="AV121" s="12" t="s">
        <v>154</v>
      </c>
      <c r="AW121" s="12" t="s">
        <v>44</v>
      </c>
      <c r="AX121" s="12" t="s">
        <v>90</v>
      </c>
      <c r="AY121" s="256" t="s">
        <v>147</v>
      </c>
    </row>
    <row r="122" s="1" customFormat="1" ht="38.25" customHeight="1">
      <c r="B122" s="47"/>
      <c r="C122" s="222" t="s">
        <v>203</v>
      </c>
      <c r="D122" s="222" t="s">
        <v>149</v>
      </c>
      <c r="E122" s="223" t="s">
        <v>1206</v>
      </c>
      <c r="F122" s="224" t="s">
        <v>1207</v>
      </c>
      <c r="G122" s="225" t="s">
        <v>206</v>
      </c>
      <c r="H122" s="226">
        <v>2860</v>
      </c>
      <c r="I122" s="227"/>
      <c r="J122" s="228">
        <f>ROUND(I122*H122,2)</f>
        <v>0</v>
      </c>
      <c r="K122" s="224" t="s">
        <v>153</v>
      </c>
      <c r="L122" s="73"/>
      <c r="M122" s="229" t="s">
        <v>80</v>
      </c>
      <c r="N122" s="230" t="s">
        <v>52</v>
      </c>
      <c r="O122" s="48"/>
      <c r="P122" s="231">
        <f>O122*H122</f>
        <v>0</v>
      </c>
      <c r="Q122" s="231">
        <v>6.0000000000000002E-05</v>
      </c>
      <c r="R122" s="231">
        <f>Q122*H122</f>
        <v>0.1716</v>
      </c>
      <c r="S122" s="231">
        <v>0.128</v>
      </c>
      <c r="T122" s="232">
        <f>S122*H122</f>
        <v>366.07999999999998</v>
      </c>
      <c r="AR122" s="24" t="s">
        <v>154</v>
      </c>
      <c r="AT122" s="24" t="s">
        <v>149</v>
      </c>
      <c r="AU122" s="24" t="s">
        <v>92</v>
      </c>
      <c r="AY122" s="24" t="s">
        <v>147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4" t="s">
        <v>90</v>
      </c>
      <c r="BK122" s="233">
        <f>ROUND(I122*H122,2)</f>
        <v>0</v>
      </c>
      <c r="BL122" s="24" t="s">
        <v>154</v>
      </c>
      <c r="BM122" s="24" t="s">
        <v>1208</v>
      </c>
    </row>
    <row r="123" s="11" customFormat="1">
      <c r="B123" s="234"/>
      <c r="C123" s="235"/>
      <c r="D123" s="236" t="s">
        <v>156</v>
      </c>
      <c r="E123" s="237" t="s">
        <v>80</v>
      </c>
      <c r="F123" s="238" t="s">
        <v>1209</v>
      </c>
      <c r="G123" s="235"/>
      <c r="H123" s="239">
        <v>2860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156</v>
      </c>
      <c r="AU123" s="245" t="s">
        <v>92</v>
      </c>
      <c r="AV123" s="11" t="s">
        <v>92</v>
      </c>
      <c r="AW123" s="11" t="s">
        <v>44</v>
      </c>
      <c r="AX123" s="11" t="s">
        <v>82</v>
      </c>
      <c r="AY123" s="245" t="s">
        <v>147</v>
      </c>
    </row>
    <row r="124" s="12" customFormat="1">
      <c r="B124" s="246"/>
      <c r="C124" s="247"/>
      <c r="D124" s="236" t="s">
        <v>156</v>
      </c>
      <c r="E124" s="248" t="s">
        <v>80</v>
      </c>
      <c r="F124" s="249" t="s">
        <v>158</v>
      </c>
      <c r="G124" s="247"/>
      <c r="H124" s="250">
        <v>2860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156</v>
      </c>
      <c r="AU124" s="256" t="s">
        <v>92</v>
      </c>
      <c r="AV124" s="12" t="s">
        <v>154</v>
      </c>
      <c r="AW124" s="12" t="s">
        <v>44</v>
      </c>
      <c r="AX124" s="12" t="s">
        <v>90</v>
      </c>
      <c r="AY124" s="256" t="s">
        <v>147</v>
      </c>
    </row>
    <row r="125" s="1" customFormat="1" ht="38.25" customHeight="1">
      <c r="B125" s="47"/>
      <c r="C125" s="222" t="s">
        <v>209</v>
      </c>
      <c r="D125" s="222" t="s">
        <v>149</v>
      </c>
      <c r="E125" s="223" t="s">
        <v>1210</v>
      </c>
      <c r="F125" s="224" t="s">
        <v>1211</v>
      </c>
      <c r="G125" s="225" t="s">
        <v>152</v>
      </c>
      <c r="H125" s="226">
        <v>1796</v>
      </c>
      <c r="I125" s="227"/>
      <c r="J125" s="228">
        <f>ROUND(I125*H125,2)</f>
        <v>0</v>
      </c>
      <c r="K125" s="224" t="s">
        <v>153</v>
      </c>
      <c r="L125" s="73"/>
      <c r="M125" s="229" t="s">
        <v>80</v>
      </c>
      <c r="N125" s="230" t="s">
        <v>52</v>
      </c>
      <c r="O125" s="48"/>
      <c r="P125" s="231">
        <f>O125*H125</f>
        <v>0</v>
      </c>
      <c r="Q125" s="231">
        <v>0</v>
      </c>
      <c r="R125" s="231">
        <f>Q125*H125</f>
        <v>0</v>
      </c>
      <c r="S125" s="231">
        <v>0.28999999999999998</v>
      </c>
      <c r="T125" s="232">
        <f>S125*H125</f>
        <v>520.83999999999992</v>
      </c>
      <c r="AR125" s="24" t="s">
        <v>154</v>
      </c>
      <c r="AT125" s="24" t="s">
        <v>149</v>
      </c>
      <c r="AU125" s="24" t="s">
        <v>92</v>
      </c>
      <c r="AY125" s="24" t="s">
        <v>147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4" t="s">
        <v>90</v>
      </c>
      <c r="BK125" s="233">
        <f>ROUND(I125*H125,2)</f>
        <v>0</v>
      </c>
      <c r="BL125" s="24" t="s">
        <v>154</v>
      </c>
      <c r="BM125" s="24" t="s">
        <v>1212</v>
      </c>
    </row>
    <row r="126" s="11" customFormat="1">
      <c r="B126" s="234"/>
      <c r="C126" s="235"/>
      <c r="D126" s="236" t="s">
        <v>156</v>
      </c>
      <c r="E126" s="237" t="s">
        <v>80</v>
      </c>
      <c r="F126" s="238" t="s">
        <v>1213</v>
      </c>
      <c r="G126" s="235"/>
      <c r="H126" s="239">
        <v>1690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156</v>
      </c>
      <c r="AU126" s="245" t="s">
        <v>92</v>
      </c>
      <c r="AV126" s="11" t="s">
        <v>92</v>
      </c>
      <c r="AW126" s="11" t="s">
        <v>44</v>
      </c>
      <c r="AX126" s="11" t="s">
        <v>82</v>
      </c>
      <c r="AY126" s="245" t="s">
        <v>147</v>
      </c>
    </row>
    <row r="127" s="11" customFormat="1">
      <c r="B127" s="234"/>
      <c r="C127" s="235"/>
      <c r="D127" s="236" t="s">
        <v>156</v>
      </c>
      <c r="E127" s="237" t="s">
        <v>80</v>
      </c>
      <c r="F127" s="238" t="s">
        <v>1214</v>
      </c>
      <c r="G127" s="235"/>
      <c r="H127" s="239">
        <v>106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156</v>
      </c>
      <c r="AU127" s="245" t="s">
        <v>92</v>
      </c>
      <c r="AV127" s="11" t="s">
        <v>92</v>
      </c>
      <c r="AW127" s="11" t="s">
        <v>44</v>
      </c>
      <c r="AX127" s="11" t="s">
        <v>82</v>
      </c>
      <c r="AY127" s="245" t="s">
        <v>147</v>
      </c>
    </row>
    <row r="128" s="12" customFormat="1">
      <c r="B128" s="246"/>
      <c r="C128" s="247"/>
      <c r="D128" s="236" t="s">
        <v>156</v>
      </c>
      <c r="E128" s="248" t="s">
        <v>80</v>
      </c>
      <c r="F128" s="249" t="s">
        <v>158</v>
      </c>
      <c r="G128" s="247"/>
      <c r="H128" s="250">
        <v>1796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156</v>
      </c>
      <c r="AU128" s="256" t="s">
        <v>92</v>
      </c>
      <c r="AV128" s="12" t="s">
        <v>154</v>
      </c>
      <c r="AW128" s="12" t="s">
        <v>44</v>
      </c>
      <c r="AX128" s="12" t="s">
        <v>90</v>
      </c>
      <c r="AY128" s="256" t="s">
        <v>147</v>
      </c>
    </row>
    <row r="129" s="1" customFormat="1" ht="38.25" customHeight="1">
      <c r="B129" s="47"/>
      <c r="C129" s="222" t="s">
        <v>214</v>
      </c>
      <c r="D129" s="222" t="s">
        <v>149</v>
      </c>
      <c r="E129" s="223" t="s">
        <v>1215</v>
      </c>
      <c r="F129" s="224" t="s">
        <v>1216</v>
      </c>
      <c r="G129" s="225" t="s">
        <v>166</v>
      </c>
      <c r="H129" s="226">
        <v>2.6850000000000001</v>
      </c>
      <c r="I129" s="227"/>
      <c r="J129" s="228">
        <f>ROUND(I129*H129,2)</f>
        <v>0</v>
      </c>
      <c r="K129" s="224" t="s">
        <v>153</v>
      </c>
      <c r="L129" s="73"/>
      <c r="M129" s="229" t="s">
        <v>80</v>
      </c>
      <c r="N129" s="230" t="s">
        <v>52</v>
      </c>
      <c r="O129" s="48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4" t="s">
        <v>154</v>
      </c>
      <c r="AT129" s="24" t="s">
        <v>149</v>
      </c>
      <c r="AU129" s="24" t="s">
        <v>92</v>
      </c>
      <c r="AY129" s="24" t="s">
        <v>147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90</v>
      </c>
      <c r="BK129" s="233">
        <f>ROUND(I129*H129,2)</f>
        <v>0</v>
      </c>
      <c r="BL129" s="24" t="s">
        <v>154</v>
      </c>
      <c r="BM129" s="24" t="s">
        <v>1217</v>
      </c>
    </row>
    <row r="130" s="11" customFormat="1">
      <c r="B130" s="234"/>
      <c r="C130" s="235"/>
      <c r="D130" s="236" t="s">
        <v>156</v>
      </c>
      <c r="E130" s="237" t="s">
        <v>80</v>
      </c>
      <c r="F130" s="238" t="s">
        <v>1218</v>
      </c>
      <c r="G130" s="235"/>
      <c r="H130" s="239">
        <v>2.6850000000000001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156</v>
      </c>
      <c r="AU130" s="245" t="s">
        <v>92</v>
      </c>
      <c r="AV130" s="11" t="s">
        <v>92</v>
      </c>
      <c r="AW130" s="11" t="s">
        <v>44</v>
      </c>
      <c r="AX130" s="11" t="s">
        <v>82</v>
      </c>
      <c r="AY130" s="245" t="s">
        <v>147</v>
      </c>
    </row>
    <row r="131" s="12" customFormat="1">
      <c r="B131" s="246"/>
      <c r="C131" s="247"/>
      <c r="D131" s="236" t="s">
        <v>156</v>
      </c>
      <c r="E131" s="248" t="s">
        <v>80</v>
      </c>
      <c r="F131" s="249" t="s">
        <v>158</v>
      </c>
      <c r="G131" s="247"/>
      <c r="H131" s="250">
        <v>2.6850000000000001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156</v>
      </c>
      <c r="AU131" s="256" t="s">
        <v>92</v>
      </c>
      <c r="AV131" s="12" t="s">
        <v>154</v>
      </c>
      <c r="AW131" s="12" t="s">
        <v>44</v>
      </c>
      <c r="AX131" s="12" t="s">
        <v>90</v>
      </c>
      <c r="AY131" s="256" t="s">
        <v>147</v>
      </c>
    </row>
    <row r="132" s="1" customFormat="1" ht="38.25" customHeight="1">
      <c r="B132" s="47"/>
      <c r="C132" s="222" t="s">
        <v>218</v>
      </c>
      <c r="D132" s="222" t="s">
        <v>149</v>
      </c>
      <c r="E132" s="223" t="s">
        <v>1219</v>
      </c>
      <c r="F132" s="224" t="s">
        <v>1220</v>
      </c>
      <c r="G132" s="225" t="s">
        <v>166</v>
      </c>
      <c r="H132" s="226">
        <v>1.343</v>
      </c>
      <c r="I132" s="227"/>
      <c r="J132" s="228">
        <f>ROUND(I132*H132,2)</f>
        <v>0</v>
      </c>
      <c r="K132" s="224" t="s">
        <v>153</v>
      </c>
      <c r="L132" s="73"/>
      <c r="M132" s="229" t="s">
        <v>80</v>
      </c>
      <c r="N132" s="230" t="s">
        <v>52</v>
      </c>
      <c r="O132" s="4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4" t="s">
        <v>154</v>
      </c>
      <c r="AT132" s="24" t="s">
        <v>149</v>
      </c>
      <c r="AU132" s="24" t="s">
        <v>92</v>
      </c>
      <c r="AY132" s="24" t="s">
        <v>147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4" t="s">
        <v>90</v>
      </c>
      <c r="BK132" s="233">
        <f>ROUND(I132*H132,2)</f>
        <v>0</v>
      </c>
      <c r="BL132" s="24" t="s">
        <v>154</v>
      </c>
      <c r="BM132" s="24" t="s">
        <v>1221</v>
      </c>
    </row>
    <row r="133" s="11" customFormat="1">
      <c r="B133" s="234"/>
      <c r="C133" s="235"/>
      <c r="D133" s="236" t="s">
        <v>156</v>
      </c>
      <c r="E133" s="237" t="s">
        <v>80</v>
      </c>
      <c r="F133" s="238" t="s">
        <v>1222</v>
      </c>
      <c r="G133" s="235"/>
      <c r="H133" s="239">
        <v>1.343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156</v>
      </c>
      <c r="AU133" s="245" t="s">
        <v>92</v>
      </c>
      <c r="AV133" s="11" t="s">
        <v>92</v>
      </c>
      <c r="AW133" s="11" t="s">
        <v>44</v>
      </c>
      <c r="AX133" s="11" t="s">
        <v>82</v>
      </c>
      <c r="AY133" s="245" t="s">
        <v>147</v>
      </c>
    </row>
    <row r="134" s="12" customFormat="1">
      <c r="B134" s="246"/>
      <c r="C134" s="247"/>
      <c r="D134" s="236" t="s">
        <v>156</v>
      </c>
      <c r="E134" s="248" t="s">
        <v>80</v>
      </c>
      <c r="F134" s="249" t="s">
        <v>158</v>
      </c>
      <c r="G134" s="247"/>
      <c r="H134" s="250">
        <v>1.343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156</v>
      </c>
      <c r="AU134" s="256" t="s">
        <v>92</v>
      </c>
      <c r="AV134" s="12" t="s">
        <v>154</v>
      </c>
      <c r="AW134" s="12" t="s">
        <v>44</v>
      </c>
      <c r="AX134" s="12" t="s">
        <v>90</v>
      </c>
      <c r="AY134" s="256" t="s">
        <v>147</v>
      </c>
    </row>
    <row r="135" s="1" customFormat="1" ht="16.5" customHeight="1">
      <c r="B135" s="47"/>
      <c r="C135" s="222" t="s">
        <v>10</v>
      </c>
      <c r="D135" s="222" t="s">
        <v>149</v>
      </c>
      <c r="E135" s="223" t="s">
        <v>1223</v>
      </c>
      <c r="F135" s="224" t="s">
        <v>291</v>
      </c>
      <c r="G135" s="225" t="s">
        <v>166</v>
      </c>
      <c r="H135" s="226">
        <v>2.6850000000000001</v>
      </c>
      <c r="I135" s="227"/>
      <c r="J135" s="228">
        <f>ROUND(I135*H135,2)</f>
        <v>0</v>
      </c>
      <c r="K135" s="224" t="s">
        <v>80</v>
      </c>
      <c r="L135" s="73"/>
      <c r="M135" s="229" t="s">
        <v>80</v>
      </c>
      <c r="N135" s="230" t="s">
        <v>52</v>
      </c>
      <c r="O135" s="4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4" t="s">
        <v>154</v>
      </c>
      <c r="AT135" s="24" t="s">
        <v>149</v>
      </c>
      <c r="AU135" s="24" t="s">
        <v>92</v>
      </c>
      <c r="AY135" s="24" t="s">
        <v>147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4" t="s">
        <v>90</v>
      </c>
      <c r="BK135" s="233">
        <f>ROUND(I135*H135,2)</f>
        <v>0</v>
      </c>
      <c r="BL135" s="24" t="s">
        <v>154</v>
      </c>
      <c r="BM135" s="24" t="s">
        <v>1224</v>
      </c>
    </row>
    <row r="136" s="11" customFormat="1">
      <c r="B136" s="234"/>
      <c r="C136" s="235"/>
      <c r="D136" s="236" t="s">
        <v>156</v>
      </c>
      <c r="E136" s="237" t="s">
        <v>80</v>
      </c>
      <c r="F136" s="238" t="s">
        <v>1218</v>
      </c>
      <c r="G136" s="235"/>
      <c r="H136" s="239">
        <v>2.6850000000000001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156</v>
      </c>
      <c r="AU136" s="245" t="s">
        <v>92</v>
      </c>
      <c r="AV136" s="11" t="s">
        <v>92</v>
      </c>
      <c r="AW136" s="11" t="s">
        <v>44</v>
      </c>
      <c r="AX136" s="11" t="s">
        <v>82</v>
      </c>
      <c r="AY136" s="245" t="s">
        <v>147</v>
      </c>
    </row>
    <row r="137" s="12" customFormat="1">
      <c r="B137" s="246"/>
      <c r="C137" s="247"/>
      <c r="D137" s="236" t="s">
        <v>156</v>
      </c>
      <c r="E137" s="248" t="s">
        <v>80</v>
      </c>
      <c r="F137" s="249" t="s">
        <v>158</v>
      </c>
      <c r="G137" s="247"/>
      <c r="H137" s="250">
        <v>2.6850000000000001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156</v>
      </c>
      <c r="AU137" s="256" t="s">
        <v>92</v>
      </c>
      <c r="AV137" s="12" t="s">
        <v>154</v>
      </c>
      <c r="AW137" s="12" t="s">
        <v>44</v>
      </c>
      <c r="AX137" s="12" t="s">
        <v>90</v>
      </c>
      <c r="AY137" s="256" t="s">
        <v>147</v>
      </c>
    </row>
    <row r="138" s="1" customFormat="1" ht="25.5" customHeight="1">
      <c r="B138" s="47"/>
      <c r="C138" s="222" t="s">
        <v>226</v>
      </c>
      <c r="D138" s="222" t="s">
        <v>149</v>
      </c>
      <c r="E138" s="223" t="s">
        <v>1225</v>
      </c>
      <c r="F138" s="224" t="s">
        <v>1226</v>
      </c>
      <c r="G138" s="225" t="s">
        <v>206</v>
      </c>
      <c r="H138" s="226">
        <v>17.899999999999999</v>
      </c>
      <c r="I138" s="227"/>
      <c r="J138" s="228">
        <f>ROUND(I138*H138,2)</f>
        <v>0</v>
      </c>
      <c r="K138" s="224" t="s">
        <v>153</v>
      </c>
      <c r="L138" s="73"/>
      <c r="M138" s="229" t="s">
        <v>80</v>
      </c>
      <c r="N138" s="230" t="s">
        <v>52</v>
      </c>
      <c r="O138" s="4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4" t="s">
        <v>154</v>
      </c>
      <c r="AT138" s="24" t="s">
        <v>149</v>
      </c>
      <c r="AU138" s="24" t="s">
        <v>92</v>
      </c>
      <c r="AY138" s="24" t="s">
        <v>147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90</v>
      </c>
      <c r="BK138" s="233">
        <f>ROUND(I138*H138,2)</f>
        <v>0</v>
      </c>
      <c r="BL138" s="24" t="s">
        <v>154</v>
      </c>
      <c r="BM138" s="24" t="s">
        <v>1227</v>
      </c>
    </row>
    <row r="139" s="11" customFormat="1">
      <c r="B139" s="234"/>
      <c r="C139" s="235"/>
      <c r="D139" s="236" t="s">
        <v>156</v>
      </c>
      <c r="E139" s="237" t="s">
        <v>80</v>
      </c>
      <c r="F139" s="238" t="s">
        <v>1228</v>
      </c>
      <c r="G139" s="235"/>
      <c r="H139" s="239">
        <v>17.899999999999999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156</v>
      </c>
      <c r="AU139" s="245" t="s">
        <v>92</v>
      </c>
      <c r="AV139" s="11" t="s">
        <v>92</v>
      </c>
      <c r="AW139" s="11" t="s">
        <v>44</v>
      </c>
      <c r="AX139" s="11" t="s">
        <v>82</v>
      </c>
      <c r="AY139" s="245" t="s">
        <v>147</v>
      </c>
    </row>
    <row r="140" s="12" customFormat="1">
      <c r="B140" s="246"/>
      <c r="C140" s="247"/>
      <c r="D140" s="236" t="s">
        <v>156</v>
      </c>
      <c r="E140" s="248" t="s">
        <v>80</v>
      </c>
      <c r="F140" s="249" t="s">
        <v>158</v>
      </c>
      <c r="G140" s="247"/>
      <c r="H140" s="250">
        <v>17.899999999999999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156</v>
      </c>
      <c r="AU140" s="256" t="s">
        <v>92</v>
      </c>
      <c r="AV140" s="12" t="s">
        <v>154</v>
      </c>
      <c r="AW140" s="12" t="s">
        <v>44</v>
      </c>
      <c r="AX140" s="12" t="s">
        <v>90</v>
      </c>
      <c r="AY140" s="256" t="s">
        <v>147</v>
      </c>
    </row>
    <row r="141" s="1" customFormat="1" ht="16.5" customHeight="1">
      <c r="B141" s="47"/>
      <c r="C141" s="280" t="s">
        <v>230</v>
      </c>
      <c r="D141" s="280" t="s">
        <v>241</v>
      </c>
      <c r="E141" s="281" t="s">
        <v>1229</v>
      </c>
      <c r="F141" s="282" t="s">
        <v>1230</v>
      </c>
      <c r="G141" s="283" t="s">
        <v>166</v>
      </c>
      <c r="H141" s="284">
        <v>2.6850000000000001</v>
      </c>
      <c r="I141" s="285"/>
      <c r="J141" s="286">
        <f>ROUND(I141*H141,2)</f>
        <v>0</v>
      </c>
      <c r="K141" s="282" t="s">
        <v>153</v>
      </c>
      <c r="L141" s="287"/>
      <c r="M141" s="288" t="s">
        <v>80</v>
      </c>
      <c r="N141" s="289" t="s">
        <v>52</v>
      </c>
      <c r="O141" s="48"/>
      <c r="P141" s="231">
        <f>O141*H141</f>
        <v>0</v>
      </c>
      <c r="Q141" s="231">
        <v>0.20999999999999999</v>
      </c>
      <c r="R141" s="231">
        <f>Q141*H141</f>
        <v>0.56384999999999996</v>
      </c>
      <c r="S141" s="231">
        <v>0</v>
      </c>
      <c r="T141" s="232">
        <f>S141*H141</f>
        <v>0</v>
      </c>
      <c r="AR141" s="24" t="s">
        <v>191</v>
      </c>
      <c r="AT141" s="24" t="s">
        <v>241</v>
      </c>
      <c r="AU141" s="24" t="s">
        <v>92</v>
      </c>
      <c r="AY141" s="24" t="s">
        <v>147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24" t="s">
        <v>90</v>
      </c>
      <c r="BK141" s="233">
        <f>ROUND(I141*H141,2)</f>
        <v>0</v>
      </c>
      <c r="BL141" s="24" t="s">
        <v>154</v>
      </c>
      <c r="BM141" s="24" t="s">
        <v>1231</v>
      </c>
    </row>
    <row r="142" s="11" customFormat="1">
      <c r="B142" s="234"/>
      <c r="C142" s="235"/>
      <c r="D142" s="236" t="s">
        <v>156</v>
      </c>
      <c r="E142" s="237" t="s">
        <v>80</v>
      </c>
      <c r="F142" s="238" t="s">
        <v>1218</v>
      </c>
      <c r="G142" s="235"/>
      <c r="H142" s="239">
        <v>2.6850000000000001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156</v>
      </c>
      <c r="AU142" s="245" t="s">
        <v>92</v>
      </c>
      <c r="AV142" s="11" t="s">
        <v>92</v>
      </c>
      <c r="AW142" s="11" t="s">
        <v>44</v>
      </c>
      <c r="AX142" s="11" t="s">
        <v>82</v>
      </c>
      <c r="AY142" s="245" t="s">
        <v>147</v>
      </c>
    </row>
    <row r="143" s="12" customFormat="1">
      <c r="B143" s="246"/>
      <c r="C143" s="247"/>
      <c r="D143" s="236" t="s">
        <v>156</v>
      </c>
      <c r="E143" s="248" t="s">
        <v>80</v>
      </c>
      <c r="F143" s="249" t="s">
        <v>158</v>
      </c>
      <c r="G143" s="247"/>
      <c r="H143" s="250">
        <v>2.6850000000000001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156</v>
      </c>
      <c r="AU143" s="256" t="s">
        <v>92</v>
      </c>
      <c r="AV143" s="12" t="s">
        <v>154</v>
      </c>
      <c r="AW143" s="12" t="s">
        <v>44</v>
      </c>
      <c r="AX143" s="12" t="s">
        <v>90</v>
      </c>
      <c r="AY143" s="256" t="s">
        <v>147</v>
      </c>
    </row>
    <row r="144" s="10" customFormat="1" ht="22.32" customHeight="1">
      <c r="B144" s="206"/>
      <c r="C144" s="207"/>
      <c r="D144" s="208" t="s">
        <v>81</v>
      </c>
      <c r="E144" s="220" t="s">
        <v>240</v>
      </c>
      <c r="F144" s="220" t="s">
        <v>148</v>
      </c>
      <c r="G144" s="207"/>
      <c r="H144" s="207"/>
      <c r="I144" s="210"/>
      <c r="J144" s="221">
        <f>BK144</f>
        <v>0</v>
      </c>
      <c r="K144" s="207"/>
      <c r="L144" s="212"/>
      <c r="M144" s="213"/>
      <c r="N144" s="214"/>
      <c r="O144" s="214"/>
      <c r="P144" s="215">
        <f>SUM(P145:P150)</f>
        <v>0</v>
      </c>
      <c r="Q144" s="214"/>
      <c r="R144" s="215">
        <f>SUM(R145:R150)</f>
        <v>0.00035799999999999997</v>
      </c>
      <c r="S144" s="214"/>
      <c r="T144" s="216">
        <f>SUM(T145:T150)</f>
        <v>0</v>
      </c>
      <c r="AR144" s="217" t="s">
        <v>90</v>
      </c>
      <c r="AT144" s="218" t="s">
        <v>81</v>
      </c>
      <c r="AU144" s="218" t="s">
        <v>92</v>
      </c>
      <c r="AY144" s="217" t="s">
        <v>147</v>
      </c>
      <c r="BK144" s="219">
        <f>SUM(BK145:BK150)</f>
        <v>0</v>
      </c>
    </row>
    <row r="145" s="1" customFormat="1" ht="25.5" customHeight="1">
      <c r="B145" s="47"/>
      <c r="C145" s="222" t="s">
        <v>240</v>
      </c>
      <c r="D145" s="222" t="s">
        <v>149</v>
      </c>
      <c r="E145" s="223" t="s">
        <v>1232</v>
      </c>
      <c r="F145" s="224" t="s">
        <v>1233</v>
      </c>
      <c r="G145" s="225" t="s">
        <v>206</v>
      </c>
      <c r="H145" s="226">
        <v>17.899999999999999</v>
      </c>
      <c r="I145" s="227"/>
      <c r="J145" s="228">
        <f>ROUND(I145*H145,2)</f>
        <v>0</v>
      </c>
      <c r="K145" s="224" t="s">
        <v>153</v>
      </c>
      <c r="L145" s="73"/>
      <c r="M145" s="229" t="s">
        <v>80</v>
      </c>
      <c r="N145" s="230" t="s">
        <v>52</v>
      </c>
      <c r="O145" s="48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4" t="s">
        <v>154</v>
      </c>
      <c r="AT145" s="24" t="s">
        <v>149</v>
      </c>
      <c r="AU145" s="24" t="s">
        <v>163</v>
      </c>
      <c r="AY145" s="24" t="s">
        <v>147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24" t="s">
        <v>90</v>
      </c>
      <c r="BK145" s="233">
        <f>ROUND(I145*H145,2)</f>
        <v>0</v>
      </c>
      <c r="BL145" s="24" t="s">
        <v>154</v>
      </c>
      <c r="BM145" s="24" t="s">
        <v>1234</v>
      </c>
    </row>
    <row r="146" s="11" customFormat="1">
      <c r="B146" s="234"/>
      <c r="C146" s="235"/>
      <c r="D146" s="236" t="s">
        <v>156</v>
      </c>
      <c r="E146" s="237" t="s">
        <v>80</v>
      </c>
      <c r="F146" s="238" t="s">
        <v>1235</v>
      </c>
      <c r="G146" s="235"/>
      <c r="H146" s="239">
        <v>17.899999999999999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156</v>
      </c>
      <c r="AU146" s="245" t="s">
        <v>163</v>
      </c>
      <c r="AV146" s="11" t="s">
        <v>92</v>
      </c>
      <c r="AW146" s="11" t="s">
        <v>44</v>
      </c>
      <c r="AX146" s="11" t="s">
        <v>82</v>
      </c>
      <c r="AY146" s="245" t="s">
        <v>147</v>
      </c>
    </row>
    <row r="147" s="12" customFormat="1">
      <c r="B147" s="246"/>
      <c r="C147" s="247"/>
      <c r="D147" s="236" t="s">
        <v>156</v>
      </c>
      <c r="E147" s="248" t="s">
        <v>80</v>
      </c>
      <c r="F147" s="249" t="s">
        <v>158</v>
      </c>
      <c r="G147" s="247"/>
      <c r="H147" s="250">
        <v>17.899999999999999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156</v>
      </c>
      <c r="AU147" s="256" t="s">
        <v>163</v>
      </c>
      <c r="AV147" s="12" t="s">
        <v>154</v>
      </c>
      <c r="AW147" s="12" t="s">
        <v>44</v>
      </c>
      <c r="AX147" s="12" t="s">
        <v>90</v>
      </c>
      <c r="AY147" s="256" t="s">
        <v>147</v>
      </c>
    </row>
    <row r="148" s="1" customFormat="1" ht="16.5" customHeight="1">
      <c r="B148" s="47"/>
      <c r="C148" s="280" t="s">
        <v>250</v>
      </c>
      <c r="D148" s="280" t="s">
        <v>241</v>
      </c>
      <c r="E148" s="281" t="s">
        <v>1236</v>
      </c>
      <c r="F148" s="282" t="s">
        <v>1237</v>
      </c>
      <c r="G148" s="283" t="s">
        <v>233</v>
      </c>
      <c r="H148" s="284">
        <v>0.35799999999999998</v>
      </c>
      <c r="I148" s="285"/>
      <c r="J148" s="286">
        <f>ROUND(I148*H148,2)</f>
        <v>0</v>
      </c>
      <c r="K148" s="282" t="s">
        <v>153</v>
      </c>
      <c r="L148" s="287"/>
      <c r="M148" s="288" t="s">
        <v>80</v>
      </c>
      <c r="N148" s="289" t="s">
        <v>52</v>
      </c>
      <c r="O148" s="48"/>
      <c r="P148" s="231">
        <f>O148*H148</f>
        <v>0</v>
      </c>
      <c r="Q148" s="231">
        <v>0.001</v>
      </c>
      <c r="R148" s="231">
        <f>Q148*H148</f>
        <v>0.00035799999999999997</v>
      </c>
      <c r="S148" s="231">
        <v>0</v>
      </c>
      <c r="T148" s="232">
        <f>S148*H148</f>
        <v>0</v>
      </c>
      <c r="AR148" s="24" t="s">
        <v>191</v>
      </c>
      <c r="AT148" s="24" t="s">
        <v>241</v>
      </c>
      <c r="AU148" s="24" t="s">
        <v>163</v>
      </c>
      <c r="AY148" s="24" t="s">
        <v>147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4" t="s">
        <v>90</v>
      </c>
      <c r="BK148" s="233">
        <f>ROUND(I148*H148,2)</f>
        <v>0</v>
      </c>
      <c r="BL148" s="24" t="s">
        <v>154</v>
      </c>
      <c r="BM148" s="24" t="s">
        <v>1238</v>
      </c>
    </row>
    <row r="149" s="11" customFormat="1">
      <c r="B149" s="234"/>
      <c r="C149" s="235"/>
      <c r="D149" s="236" t="s">
        <v>156</v>
      </c>
      <c r="E149" s="237" t="s">
        <v>80</v>
      </c>
      <c r="F149" s="238" t="s">
        <v>1239</v>
      </c>
      <c r="G149" s="235"/>
      <c r="H149" s="239">
        <v>0.35799999999999998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156</v>
      </c>
      <c r="AU149" s="245" t="s">
        <v>163</v>
      </c>
      <c r="AV149" s="11" t="s">
        <v>92</v>
      </c>
      <c r="AW149" s="11" t="s">
        <v>44</v>
      </c>
      <c r="AX149" s="11" t="s">
        <v>82</v>
      </c>
      <c r="AY149" s="245" t="s">
        <v>147</v>
      </c>
    </row>
    <row r="150" s="12" customFormat="1">
      <c r="B150" s="246"/>
      <c r="C150" s="247"/>
      <c r="D150" s="236" t="s">
        <v>156</v>
      </c>
      <c r="E150" s="248" t="s">
        <v>80</v>
      </c>
      <c r="F150" s="249" t="s">
        <v>158</v>
      </c>
      <c r="G150" s="247"/>
      <c r="H150" s="250">
        <v>0.35799999999999998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156</v>
      </c>
      <c r="AU150" s="256" t="s">
        <v>163</v>
      </c>
      <c r="AV150" s="12" t="s">
        <v>154</v>
      </c>
      <c r="AW150" s="12" t="s">
        <v>44</v>
      </c>
      <c r="AX150" s="12" t="s">
        <v>90</v>
      </c>
      <c r="AY150" s="256" t="s">
        <v>147</v>
      </c>
    </row>
    <row r="151" s="10" customFormat="1" ht="29.88" customHeight="1">
      <c r="B151" s="206"/>
      <c r="C151" s="207"/>
      <c r="D151" s="208" t="s">
        <v>81</v>
      </c>
      <c r="E151" s="220" t="s">
        <v>176</v>
      </c>
      <c r="F151" s="220" t="s">
        <v>1240</v>
      </c>
      <c r="G151" s="207"/>
      <c r="H151" s="207"/>
      <c r="I151" s="210"/>
      <c r="J151" s="221">
        <f>BK151</f>
        <v>0</v>
      </c>
      <c r="K151" s="207"/>
      <c r="L151" s="212"/>
      <c r="M151" s="213"/>
      <c r="N151" s="214"/>
      <c r="O151" s="214"/>
      <c r="P151" s="215">
        <f>SUM(P152:P208)</f>
        <v>0</v>
      </c>
      <c r="Q151" s="214"/>
      <c r="R151" s="215">
        <f>SUM(R152:R208)</f>
        <v>723.05675000000008</v>
      </c>
      <c r="S151" s="214"/>
      <c r="T151" s="216">
        <f>SUM(T152:T208)</f>
        <v>0</v>
      </c>
      <c r="AR151" s="217" t="s">
        <v>90</v>
      </c>
      <c r="AT151" s="218" t="s">
        <v>81</v>
      </c>
      <c r="AU151" s="218" t="s">
        <v>90</v>
      </c>
      <c r="AY151" s="217" t="s">
        <v>147</v>
      </c>
      <c r="BK151" s="219">
        <f>SUM(BK152:BK208)</f>
        <v>0</v>
      </c>
    </row>
    <row r="152" s="1" customFormat="1" ht="25.5" customHeight="1">
      <c r="B152" s="47"/>
      <c r="C152" s="222" t="s">
        <v>256</v>
      </c>
      <c r="D152" s="222" t="s">
        <v>149</v>
      </c>
      <c r="E152" s="223" t="s">
        <v>1241</v>
      </c>
      <c r="F152" s="224" t="s">
        <v>1242</v>
      </c>
      <c r="G152" s="225" t="s">
        <v>206</v>
      </c>
      <c r="H152" s="226">
        <v>280.5</v>
      </c>
      <c r="I152" s="227"/>
      <c r="J152" s="228">
        <f>ROUND(I152*H152,2)</f>
        <v>0</v>
      </c>
      <c r="K152" s="224" t="s">
        <v>153</v>
      </c>
      <c r="L152" s="73"/>
      <c r="M152" s="229" t="s">
        <v>80</v>
      </c>
      <c r="N152" s="230" t="s">
        <v>52</v>
      </c>
      <c r="O152" s="4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4" t="s">
        <v>154</v>
      </c>
      <c r="AT152" s="24" t="s">
        <v>149</v>
      </c>
      <c r="AU152" s="24" t="s">
        <v>92</v>
      </c>
      <c r="AY152" s="24" t="s">
        <v>147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4" t="s">
        <v>90</v>
      </c>
      <c r="BK152" s="233">
        <f>ROUND(I152*H152,2)</f>
        <v>0</v>
      </c>
      <c r="BL152" s="24" t="s">
        <v>154</v>
      </c>
      <c r="BM152" s="24" t="s">
        <v>1243</v>
      </c>
    </row>
    <row r="153" s="11" customFormat="1">
      <c r="B153" s="234"/>
      <c r="C153" s="235"/>
      <c r="D153" s="236" t="s">
        <v>156</v>
      </c>
      <c r="E153" s="237" t="s">
        <v>80</v>
      </c>
      <c r="F153" s="238" t="s">
        <v>1173</v>
      </c>
      <c r="G153" s="235"/>
      <c r="H153" s="239">
        <v>280.5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156</v>
      </c>
      <c r="AU153" s="245" t="s">
        <v>92</v>
      </c>
      <c r="AV153" s="11" t="s">
        <v>92</v>
      </c>
      <c r="AW153" s="11" t="s">
        <v>44</v>
      </c>
      <c r="AX153" s="11" t="s">
        <v>82</v>
      </c>
      <c r="AY153" s="245" t="s">
        <v>147</v>
      </c>
    </row>
    <row r="154" s="12" customFormat="1">
      <c r="B154" s="246"/>
      <c r="C154" s="247"/>
      <c r="D154" s="236" t="s">
        <v>156</v>
      </c>
      <c r="E154" s="248" t="s">
        <v>80</v>
      </c>
      <c r="F154" s="249" t="s">
        <v>158</v>
      </c>
      <c r="G154" s="247"/>
      <c r="H154" s="250">
        <v>280.5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156</v>
      </c>
      <c r="AU154" s="256" t="s">
        <v>92</v>
      </c>
      <c r="AV154" s="12" t="s">
        <v>154</v>
      </c>
      <c r="AW154" s="12" t="s">
        <v>44</v>
      </c>
      <c r="AX154" s="12" t="s">
        <v>90</v>
      </c>
      <c r="AY154" s="256" t="s">
        <v>147</v>
      </c>
    </row>
    <row r="155" s="1" customFormat="1" ht="25.5" customHeight="1">
      <c r="B155" s="47"/>
      <c r="C155" s="222" t="s">
        <v>9</v>
      </c>
      <c r="D155" s="222" t="s">
        <v>149</v>
      </c>
      <c r="E155" s="223" t="s">
        <v>1244</v>
      </c>
      <c r="F155" s="224" t="s">
        <v>1245</v>
      </c>
      <c r="G155" s="225" t="s">
        <v>206</v>
      </c>
      <c r="H155" s="226">
        <v>3561.98</v>
      </c>
      <c r="I155" s="227"/>
      <c r="J155" s="228">
        <f>ROUND(I155*H155,2)</f>
        <v>0</v>
      </c>
      <c r="K155" s="224" t="s">
        <v>153</v>
      </c>
      <c r="L155" s="73"/>
      <c r="M155" s="229" t="s">
        <v>80</v>
      </c>
      <c r="N155" s="230" t="s">
        <v>52</v>
      </c>
      <c r="O155" s="4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4" t="s">
        <v>154</v>
      </c>
      <c r="AT155" s="24" t="s">
        <v>149</v>
      </c>
      <c r="AU155" s="24" t="s">
        <v>92</v>
      </c>
      <c r="AY155" s="24" t="s">
        <v>147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4" t="s">
        <v>90</v>
      </c>
      <c r="BK155" s="233">
        <f>ROUND(I155*H155,2)</f>
        <v>0</v>
      </c>
      <c r="BL155" s="24" t="s">
        <v>154</v>
      </c>
      <c r="BM155" s="24" t="s">
        <v>1246</v>
      </c>
    </row>
    <row r="156" s="11" customFormat="1">
      <c r="B156" s="234"/>
      <c r="C156" s="235"/>
      <c r="D156" s="236" t="s">
        <v>156</v>
      </c>
      <c r="E156" s="237" t="s">
        <v>80</v>
      </c>
      <c r="F156" s="238" t="s">
        <v>1247</v>
      </c>
      <c r="G156" s="235"/>
      <c r="H156" s="239">
        <v>2915.98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156</v>
      </c>
      <c r="AU156" s="245" t="s">
        <v>92</v>
      </c>
      <c r="AV156" s="11" t="s">
        <v>92</v>
      </c>
      <c r="AW156" s="11" t="s">
        <v>44</v>
      </c>
      <c r="AX156" s="11" t="s">
        <v>82</v>
      </c>
      <c r="AY156" s="245" t="s">
        <v>147</v>
      </c>
    </row>
    <row r="157" s="11" customFormat="1">
      <c r="B157" s="234"/>
      <c r="C157" s="235"/>
      <c r="D157" s="236" t="s">
        <v>156</v>
      </c>
      <c r="E157" s="237" t="s">
        <v>80</v>
      </c>
      <c r="F157" s="238" t="s">
        <v>1248</v>
      </c>
      <c r="G157" s="235"/>
      <c r="H157" s="239">
        <v>646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156</v>
      </c>
      <c r="AU157" s="245" t="s">
        <v>92</v>
      </c>
      <c r="AV157" s="11" t="s">
        <v>92</v>
      </c>
      <c r="AW157" s="11" t="s">
        <v>44</v>
      </c>
      <c r="AX157" s="11" t="s">
        <v>82</v>
      </c>
      <c r="AY157" s="245" t="s">
        <v>147</v>
      </c>
    </row>
    <row r="158" s="12" customFormat="1">
      <c r="B158" s="246"/>
      <c r="C158" s="247"/>
      <c r="D158" s="236" t="s">
        <v>156</v>
      </c>
      <c r="E158" s="248" t="s">
        <v>80</v>
      </c>
      <c r="F158" s="249" t="s">
        <v>158</v>
      </c>
      <c r="G158" s="247"/>
      <c r="H158" s="250">
        <v>3561.98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156</v>
      </c>
      <c r="AU158" s="256" t="s">
        <v>92</v>
      </c>
      <c r="AV158" s="12" t="s">
        <v>154</v>
      </c>
      <c r="AW158" s="12" t="s">
        <v>44</v>
      </c>
      <c r="AX158" s="12" t="s">
        <v>90</v>
      </c>
      <c r="AY158" s="256" t="s">
        <v>147</v>
      </c>
    </row>
    <row r="159" s="1" customFormat="1" ht="25.5" customHeight="1">
      <c r="B159" s="47"/>
      <c r="C159" s="222" t="s">
        <v>268</v>
      </c>
      <c r="D159" s="222" t="s">
        <v>149</v>
      </c>
      <c r="E159" s="223" t="s">
        <v>1249</v>
      </c>
      <c r="F159" s="224" t="s">
        <v>1250</v>
      </c>
      <c r="G159" s="225" t="s">
        <v>206</v>
      </c>
      <c r="H159" s="226">
        <v>207.80000000000001</v>
      </c>
      <c r="I159" s="227"/>
      <c r="J159" s="228">
        <f>ROUND(I159*H159,2)</f>
        <v>0</v>
      </c>
      <c r="K159" s="224" t="s">
        <v>153</v>
      </c>
      <c r="L159" s="73"/>
      <c r="M159" s="229" t="s">
        <v>80</v>
      </c>
      <c r="N159" s="230" t="s">
        <v>52</v>
      </c>
      <c r="O159" s="48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AR159" s="24" t="s">
        <v>154</v>
      </c>
      <c r="AT159" s="24" t="s">
        <v>149</v>
      </c>
      <c r="AU159" s="24" t="s">
        <v>92</v>
      </c>
      <c r="AY159" s="24" t="s">
        <v>147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4" t="s">
        <v>90</v>
      </c>
      <c r="BK159" s="233">
        <f>ROUND(I159*H159,2)</f>
        <v>0</v>
      </c>
      <c r="BL159" s="24" t="s">
        <v>154</v>
      </c>
      <c r="BM159" s="24" t="s">
        <v>1251</v>
      </c>
    </row>
    <row r="160" s="11" customFormat="1">
      <c r="B160" s="234"/>
      <c r="C160" s="235"/>
      <c r="D160" s="236" t="s">
        <v>156</v>
      </c>
      <c r="E160" s="237" t="s">
        <v>80</v>
      </c>
      <c r="F160" s="238" t="s">
        <v>1252</v>
      </c>
      <c r="G160" s="235"/>
      <c r="H160" s="239">
        <v>207.80000000000001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156</v>
      </c>
      <c r="AU160" s="245" t="s">
        <v>92</v>
      </c>
      <c r="AV160" s="11" t="s">
        <v>92</v>
      </c>
      <c r="AW160" s="11" t="s">
        <v>44</v>
      </c>
      <c r="AX160" s="11" t="s">
        <v>82</v>
      </c>
      <c r="AY160" s="245" t="s">
        <v>147</v>
      </c>
    </row>
    <row r="161" s="12" customFormat="1">
      <c r="B161" s="246"/>
      <c r="C161" s="247"/>
      <c r="D161" s="236" t="s">
        <v>156</v>
      </c>
      <c r="E161" s="248" t="s">
        <v>80</v>
      </c>
      <c r="F161" s="249" t="s">
        <v>158</v>
      </c>
      <c r="G161" s="247"/>
      <c r="H161" s="250">
        <v>207.80000000000001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156</v>
      </c>
      <c r="AU161" s="256" t="s">
        <v>92</v>
      </c>
      <c r="AV161" s="12" t="s">
        <v>154</v>
      </c>
      <c r="AW161" s="12" t="s">
        <v>44</v>
      </c>
      <c r="AX161" s="12" t="s">
        <v>90</v>
      </c>
      <c r="AY161" s="256" t="s">
        <v>147</v>
      </c>
    </row>
    <row r="162" s="1" customFormat="1" ht="25.5" customHeight="1">
      <c r="B162" s="47"/>
      <c r="C162" s="222" t="s">
        <v>274</v>
      </c>
      <c r="D162" s="222" t="s">
        <v>149</v>
      </c>
      <c r="E162" s="223" t="s">
        <v>1253</v>
      </c>
      <c r="F162" s="224" t="s">
        <v>1254</v>
      </c>
      <c r="G162" s="225" t="s">
        <v>206</v>
      </c>
      <c r="H162" s="226">
        <v>337.25999999999999</v>
      </c>
      <c r="I162" s="227"/>
      <c r="J162" s="228">
        <f>ROUND(I162*H162,2)</f>
        <v>0</v>
      </c>
      <c r="K162" s="224" t="s">
        <v>153</v>
      </c>
      <c r="L162" s="73"/>
      <c r="M162" s="229" t="s">
        <v>80</v>
      </c>
      <c r="N162" s="230" t="s">
        <v>52</v>
      </c>
      <c r="O162" s="48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4" t="s">
        <v>154</v>
      </c>
      <c r="AT162" s="24" t="s">
        <v>149</v>
      </c>
      <c r="AU162" s="24" t="s">
        <v>92</v>
      </c>
      <c r="AY162" s="24" t="s">
        <v>147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4" t="s">
        <v>90</v>
      </c>
      <c r="BK162" s="233">
        <f>ROUND(I162*H162,2)</f>
        <v>0</v>
      </c>
      <c r="BL162" s="24" t="s">
        <v>154</v>
      </c>
      <c r="BM162" s="24" t="s">
        <v>1255</v>
      </c>
    </row>
    <row r="163" s="11" customFormat="1">
      <c r="B163" s="234"/>
      <c r="C163" s="235"/>
      <c r="D163" s="236" t="s">
        <v>156</v>
      </c>
      <c r="E163" s="237" t="s">
        <v>80</v>
      </c>
      <c r="F163" s="238" t="s">
        <v>1256</v>
      </c>
      <c r="G163" s="235"/>
      <c r="H163" s="239">
        <v>255.25999999999999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156</v>
      </c>
      <c r="AU163" s="245" t="s">
        <v>92</v>
      </c>
      <c r="AV163" s="11" t="s">
        <v>92</v>
      </c>
      <c r="AW163" s="11" t="s">
        <v>44</v>
      </c>
      <c r="AX163" s="11" t="s">
        <v>82</v>
      </c>
      <c r="AY163" s="245" t="s">
        <v>147</v>
      </c>
    </row>
    <row r="164" s="11" customFormat="1">
      <c r="B164" s="234"/>
      <c r="C164" s="235"/>
      <c r="D164" s="236" t="s">
        <v>156</v>
      </c>
      <c r="E164" s="237" t="s">
        <v>80</v>
      </c>
      <c r="F164" s="238" t="s">
        <v>1190</v>
      </c>
      <c r="G164" s="235"/>
      <c r="H164" s="239">
        <v>82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156</v>
      </c>
      <c r="AU164" s="245" t="s">
        <v>92</v>
      </c>
      <c r="AV164" s="11" t="s">
        <v>92</v>
      </c>
      <c r="AW164" s="11" t="s">
        <v>44</v>
      </c>
      <c r="AX164" s="11" t="s">
        <v>82</v>
      </c>
      <c r="AY164" s="245" t="s">
        <v>147</v>
      </c>
    </row>
    <row r="165" s="12" customFormat="1">
      <c r="B165" s="246"/>
      <c r="C165" s="247"/>
      <c r="D165" s="236" t="s">
        <v>156</v>
      </c>
      <c r="E165" s="248" t="s">
        <v>80</v>
      </c>
      <c r="F165" s="249" t="s">
        <v>158</v>
      </c>
      <c r="G165" s="247"/>
      <c r="H165" s="250">
        <v>337.25999999999999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156</v>
      </c>
      <c r="AU165" s="256" t="s">
        <v>92</v>
      </c>
      <c r="AV165" s="12" t="s">
        <v>154</v>
      </c>
      <c r="AW165" s="12" t="s">
        <v>44</v>
      </c>
      <c r="AX165" s="12" t="s">
        <v>90</v>
      </c>
      <c r="AY165" s="256" t="s">
        <v>147</v>
      </c>
    </row>
    <row r="166" s="1" customFormat="1" ht="38.25" customHeight="1">
      <c r="B166" s="47"/>
      <c r="C166" s="222" t="s">
        <v>279</v>
      </c>
      <c r="D166" s="222" t="s">
        <v>149</v>
      </c>
      <c r="E166" s="223" t="s">
        <v>1257</v>
      </c>
      <c r="F166" s="224" t="s">
        <v>1258</v>
      </c>
      <c r="G166" s="225" t="s">
        <v>206</v>
      </c>
      <c r="H166" s="226">
        <v>516.08000000000004</v>
      </c>
      <c r="I166" s="227"/>
      <c r="J166" s="228">
        <f>ROUND(I166*H166,2)</f>
        <v>0</v>
      </c>
      <c r="K166" s="224" t="s">
        <v>153</v>
      </c>
      <c r="L166" s="73"/>
      <c r="M166" s="229" t="s">
        <v>80</v>
      </c>
      <c r="N166" s="230" t="s">
        <v>52</v>
      </c>
      <c r="O166" s="48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4" t="s">
        <v>154</v>
      </c>
      <c r="AT166" s="24" t="s">
        <v>149</v>
      </c>
      <c r="AU166" s="24" t="s">
        <v>92</v>
      </c>
      <c r="AY166" s="24" t="s">
        <v>147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24" t="s">
        <v>90</v>
      </c>
      <c r="BK166" s="233">
        <f>ROUND(I166*H166,2)</f>
        <v>0</v>
      </c>
      <c r="BL166" s="24" t="s">
        <v>154</v>
      </c>
      <c r="BM166" s="24" t="s">
        <v>1259</v>
      </c>
    </row>
    <row r="167" s="11" customFormat="1">
      <c r="B167" s="234"/>
      <c r="C167" s="235"/>
      <c r="D167" s="236" t="s">
        <v>156</v>
      </c>
      <c r="E167" s="237" t="s">
        <v>80</v>
      </c>
      <c r="F167" s="238" t="s">
        <v>1199</v>
      </c>
      <c r="G167" s="235"/>
      <c r="H167" s="239">
        <v>384.88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156</v>
      </c>
      <c r="AU167" s="245" t="s">
        <v>92</v>
      </c>
      <c r="AV167" s="11" t="s">
        <v>92</v>
      </c>
      <c r="AW167" s="11" t="s">
        <v>44</v>
      </c>
      <c r="AX167" s="11" t="s">
        <v>82</v>
      </c>
      <c r="AY167" s="245" t="s">
        <v>147</v>
      </c>
    </row>
    <row r="168" s="11" customFormat="1">
      <c r="B168" s="234"/>
      <c r="C168" s="235"/>
      <c r="D168" s="236" t="s">
        <v>156</v>
      </c>
      <c r="E168" s="237" t="s">
        <v>80</v>
      </c>
      <c r="F168" s="238" t="s">
        <v>1200</v>
      </c>
      <c r="G168" s="235"/>
      <c r="H168" s="239">
        <v>131.19999999999999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156</v>
      </c>
      <c r="AU168" s="245" t="s">
        <v>92</v>
      </c>
      <c r="AV168" s="11" t="s">
        <v>92</v>
      </c>
      <c r="AW168" s="11" t="s">
        <v>44</v>
      </c>
      <c r="AX168" s="11" t="s">
        <v>82</v>
      </c>
      <c r="AY168" s="245" t="s">
        <v>147</v>
      </c>
    </row>
    <row r="169" s="12" customFormat="1">
      <c r="B169" s="246"/>
      <c r="C169" s="247"/>
      <c r="D169" s="236" t="s">
        <v>156</v>
      </c>
      <c r="E169" s="248" t="s">
        <v>80</v>
      </c>
      <c r="F169" s="249" t="s">
        <v>158</v>
      </c>
      <c r="G169" s="247"/>
      <c r="H169" s="250">
        <v>516.08000000000004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156</v>
      </c>
      <c r="AU169" s="256" t="s">
        <v>92</v>
      </c>
      <c r="AV169" s="12" t="s">
        <v>154</v>
      </c>
      <c r="AW169" s="12" t="s">
        <v>44</v>
      </c>
      <c r="AX169" s="12" t="s">
        <v>90</v>
      </c>
      <c r="AY169" s="256" t="s">
        <v>147</v>
      </c>
    </row>
    <row r="170" s="1" customFormat="1" ht="38.25" customHeight="1">
      <c r="B170" s="47"/>
      <c r="C170" s="222" t="s">
        <v>284</v>
      </c>
      <c r="D170" s="222" t="s">
        <v>149</v>
      </c>
      <c r="E170" s="223" t="s">
        <v>1260</v>
      </c>
      <c r="F170" s="224" t="s">
        <v>1261</v>
      </c>
      <c r="G170" s="225" t="s">
        <v>206</v>
      </c>
      <c r="H170" s="226">
        <v>2768.4299999999998</v>
      </c>
      <c r="I170" s="227"/>
      <c r="J170" s="228">
        <f>ROUND(I170*H170,2)</f>
        <v>0</v>
      </c>
      <c r="K170" s="224" t="s">
        <v>153</v>
      </c>
      <c r="L170" s="73"/>
      <c r="M170" s="229" t="s">
        <v>80</v>
      </c>
      <c r="N170" s="230" t="s">
        <v>52</v>
      </c>
      <c r="O170" s="48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4" t="s">
        <v>154</v>
      </c>
      <c r="AT170" s="24" t="s">
        <v>149</v>
      </c>
      <c r="AU170" s="24" t="s">
        <v>92</v>
      </c>
      <c r="AY170" s="24" t="s">
        <v>147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24" t="s">
        <v>90</v>
      </c>
      <c r="BK170" s="233">
        <f>ROUND(I170*H170,2)</f>
        <v>0</v>
      </c>
      <c r="BL170" s="24" t="s">
        <v>154</v>
      </c>
      <c r="BM170" s="24" t="s">
        <v>1262</v>
      </c>
    </row>
    <row r="171" s="11" customFormat="1">
      <c r="B171" s="234"/>
      <c r="C171" s="235"/>
      <c r="D171" s="236" t="s">
        <v>156</v>
      </c>
      <c r="E171" s="237" t="s">
        <v>80</v>
      </c>
      <c r="F171" s="238" t="s">
        <v>1204</v>
      </c>
      <c r="G171" s="235"/>
      <c r="H171" s="239">
        <v>2251.6300000000001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156</v>
      </c>
      <c r="AU171" s="245" t="s">
        <v>92</v>
      </c>
      <c r="AV171" s="11" t="s">
        <v>92</v>
      </c>
      <c r="AW171" s="11" t="s">
        <v>44</v>
      </c>
      <c r="AX171" s="11" t="s">
        <v>82</v>
      </c>
      <c r="AY171" s="245" t="s">
        <v>147</v>
      </c>
    </row>
    <row r="172" s="11" customFormat="1">
      <c r="B172" s="234"/>
      <c r="C172" s="235"/>
      <c r="D172" s="236" t="s">
        <v>156</v>
      </c>
      <c r="E172" s="237" t="s">
        <v>80</v>
      </c>
      <c r="F172" s="238" t="s">
        <v>1205</v>
      </c>
      <c r="G172" s="235"/>
      <c r="H172" s="239">
        <v>516.79999999999995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156</v>
      </c>
      <c r="AU172" s="245" t="s">
        <v>92</v>
      </c>
      <c r="AV172" s="11" t="s">
        <v>92</v>
      </c>
      <c r="AW172" s="11" t="s">
        <v>44</v>
      </c>
      <c r="AX172" s="11" t="s">
        <v>82</v>
      </c>
      <c r="AY172" s="245" t="s">
        <v>147</v>
      </c>
    </row>
    <row r="173" s="12" customFormat="1">
      <c r="B173" s="246"/>
      <c r="C173" s="247"/>
      <c r="D173" s="236" t="s">
        <v>156</v>
      </c>
      <c r="E173" s="248" t="s">
        <v>80</v>
      </c>
      <c r="F173" s="249" t="s">
        <v>158</v>
      </c>
      <c r="G173" s="247"/>
      <c r="H173" s="250">
        <v>2768.4299999999998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156</v>
      </c>
      <c r="AU173" s="256" t="s">
        <v>92</v>
      </c>
      <c r="AV173" s="12" t="s">
        <v>154</v>
      </c>
      <c r="AW173" s="12" t="s">
        <v>44</v>
      </c>
      <c r="AX173" s="12" t="s">
        <v>90</v>
      </c>
      <c r="AY173" s="256" t="s">
        <v>147</v>
      </c>
    </row>
    <row r="174" s="1" customFormat="1" ht="38.25" customHeight="1">
      <c r="B174" s="47"/>
      <c r="C174" s="222" t="s">
        <v>289</v>
      </c>
      <c r="D174" s="222" t="s">
        <v>149</v>
      </c>
      <c r="E174" s="223" t="s">
        <v>1263</v>
      </c>
      <c r="F174" s="224" t="s">
        <v>1264</v>
      </c>
      <c r="G174" s="225" t="s">
        <v>206</v>
      </c>
      <c r="H174" s="226">
        <v>880.73000000000002</v>
      </c>
      <c r="I174" s="227"/>
      <c r="J174" s="228">
        <f>ROUND(I174*H174,2)</f>
        <v>0</v>
      </c>
      <c r="K174" s="224" t="s">
        <v>153</v>
      </c>
      <c r="L174" s="73"/>
      <c r="M174" s="229" t="s">
        <v>80</v>
      </c>
      <c r="N174" s="230" t="s">
        <v>52</v>
      </c>
      <c r="O174" s="48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4" t="s">
        <v>154</v>
      </c>
      <c r="AT174" s="24" t="s">
        <v>149</v>
      </c>
      <c r="AU174" s="24" t="s">
        <v>92</v>
      </c>
      <c r="AY174" s="24" t="s">
        <v>147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24" t="s">
        <v>90</v>
      </c>
      <c r="BK174" s="233">
        <f>ROUND(I174*H174,2)</f>
        <v>0</v>
      </c>
      <c r="BL174" s="24" t="s">
        <v>154</v>
      </c>
      <c r="BM174" s="24" t="s">
        <v>1265</v>
      </c>
    </row>
    <row r="175" s="11" customFormat="1">
      <c r="B175" s="234"/>
      <c r="C175" s="235"/>
      <c r="D175" s="236" t="s">
        <v>156</v>
      </c>
      <c r="E175" s="237" t="s">
        <v>80</v>
      </c>
      <c r="F175" s="238" t="s">
        <v>1199</v>
      </c>
      <c r="G175" s="235"/>
      <c r="H175" s="239">
        <v>384.88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156</v>
      </c>
      <c r="AU175" s="245" t="s">
        <v>92</v>
      </c>
      <c r="AV175" s="11" t="s">
        <v>92</v>
      </c>
      <c r="AW175" s="11" t="s">
        <v>44</v>
      </c>
      <c r="AX175" s="11" t="s">
        <v>82</v>
      </c>
      <c r="AY175" s="245" t="s">
        <v>147</v>
      </c>
    </row>
    <row r="176" s="11" customFormat="1">
      <c r="B176" s="234"/>
      <c r="C176" s="235"/>
      <c r="D176" s="236" t="s">
        <v>156</v>
      </c>
      <c r="E176" s="237" t="s">
        <v>80</v>
      </c>
      <c r="F176" s="238" t="s">
        <v>1200</v>
      </c>
      <c r="G176" s="235"/>
      <c r="H176" s="239">
        <v>131.19999999999999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156</v>
      </c>
      <c r="AU176" s="245" t="s">
        <v>92</v>
      </c>
      <c r="AV176" s="11" t="s">
        <v>92</v>
      </c>
      <c r="AW176" s="11" t="s">
        <v>44</v>
      </c>
      <c r="AX176" s="11" t="s">
        <v>82</v>
      </c>
      <c r="AY176" s="245" t="s">
        <v>147</v>
      </c>
    </row>
    <row r="177" s="11" customFormat="1">
      <c r="B177" s="234"/>
      <c r="C177" s="235"/>
      <c r="D177" s="236" t="s">
        <v>156</v>
      </c>
      <c r="E177" s="237" t="s">
        <v>80</v>
      </c>
      <c r="F177" s="238" t="s">
        <v>1182</v>
      </c>
      <c r="G177" s="235"/>
      <c r="H177" s="239">
        <v>364.64999999999998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156</v>
      </c>
      <c r="AU177" s="245" t="s">
        <v>92</v>
      </c>
      <c r="AV177" s="11" t="s">
        <v>92</v>
      </c>
      <c r="AW177" s="11" t="s">
        <v>44</v>
      </c>
      <c r="AX177" s="11" t="s">
        <v>82</v>
      </c>
      <c r="AY177" s="245" t="s">
        <v>147</v>
      </c>
    </row>
    <row r="178" s="12" customFormat="1">
      <c r="B178" s="246"/>
      <c r="C178" s="247"/>
      <c r="D178" s="236" t="s">
        <v>156</v>
      </c>
      <c r="E178" s="248" t="s">
        <v>80</v>
      </c>
      <c r="F178" s="249" t="s">
        <v>158</v>
      </c>
      <c r="G178" s="247"/>
      <c r="H178" s="250">
        <v>880.73000000000002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156</v>
      </c>
      <c r="AU178" s="256" t="s">
        <v>92</v>
      </c>
      <c r="AV178" s="12" t="s">
        <v>154</v>
      </c>
      <c r="AW178" s="12" t="s">
        <v>44</v>
      </c>
      <c r="AX178" s="12" t="s">
        <v>90</v>
      </c>
      <c r="AY178" s="256" t="s">
        <v>147</v>
      </c>
    </row>
    <row r="179" s="1" customFormat="1" ht="38.25" customHeight="1">
      <c r="B179" s="47"/>
      <c r="C179" s="222" t="s">
        <v>294</v>
      </c>
      <c r="D179" s="222" t="s">
        <v>149</v>
      </c>
      <c r="E179" s="223" t="s">
        <v>1266</v>
      </c>
      <c r="F179" s="224" t="s">
        <v>1267</v>
      </c>
      <c r="G179" s="225" t="s">
        <v>206</v>
      </c>
      <c r="H179" s="226">
        <v>2768.4299999999998</v>
      </c>
      <c r="I179" s="227"/>
      <c r="J179" s="228">
        <f>ROUND(I179*H179,2)</f>
        <v>0</v>
      </c>
      <c r="K179" s="224" t="s">
        <v>153</v>
      </c>
      <c r="L179" s="73"/>
      <c r="M179" s="229" t="s">
        <v>80</v>
      </c>
      <c r="N179" s="230" t="s">
        <v>52</v>
      </c>
      <c r="O179" s="48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4" t="s">
        <v>154</v>
      </c>
      <c r="AT179" s="24" t="s">
        <v>149</v>
      </c>
      <c r="AU179" s="24" t="s">
        <v>92</v>
      </c>
      <c r="AY179" s="24" t="s">
        <v>147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4" t="s">
        <v>90</v>
      </c>
      <c r="BK179" s="233">
        <f>ROUND(I179*H179,2)</f>
        <v>0</v>
      </c>
      <c r="BL179" s="24" t="s">
        <v>154</v>
      </c>
      <c r="BM179" s="24" t="s">
        <v>1268</v>
      </c>
    </row>
    <row r="180" s="11" customFormat="1">
      <c r="B180" s="234"/>
      <c r="C180" s="235"/>
      <c r="D180" s="236" t="s">
        <v>156</v>
      </c>
      <c r="E180" s="237" t="s">
        <v>80</v>
      </c>
      <c r="F180" s="238" t="s">
        <v>1204</v>
      </c>
      <c r="G180" s="235"/>
      <c r="H180" s="239">
        <v>2251.6300000000001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156</v>
      </c>
      <c r="AU180" s="245" t="s">
        <v>92</v>
      </c>
      <c r="AV180" s="11" t="s">
        <v>92</v>
      </c>
      <c r="AW180" s="11" t="s">
        <v>44</v>
      </c>
      <c r="AX180" s="11" t="s">
        <v>82</v>
      </c>
      <c r="AY180" s="245" t="s">
        <v>147</v>
      </c>
    </row>
    <row r="181" s="11" customFormat="1">
      <c r="B181" s="234"/>
      <c r="C181" s="235"/>
      <c r="D181" s="236" t="s">
        <v>156</v>
      </c>
      <c r="E181" s="237" t="s">
        <v>80</v>
      </c>
      <c r="F181" s="238" t="s">
        <v>1205</v>
      </c>
      <c r="G181" s="235"/>
      <c r="H181" s="239">
        <v>516.79999999999995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156</v>
      </c>
      <c r="AU181" s="245" t="s">
        <v>92</v>
      </c>
      <c r="AV181" s="11" t="s">
        <v>92</v>
      </c>
      <c r="AW181" s="11" t="s">
        <v>44</v>
      </c>
      <c r="AX181" s="11" t="s">
        <v>82</v>
      </c>
      <c r="AY181" s="245" t="s">
        <v>147</v>
      </c>
    </row>
    <row r="182" s="12" customFormat="1">
      <c r="B182" s="246"/>
      <c r="C182" s="247"/>
      <c r="D182" s="236" t="s">
        <v>156</v>
      </c>
      <c r="E182" s="248" t="s">
        <v>80</v>
      </c>
      <c r="F182" s="249" t="s">
        <v>158</v>
      </c>
      <c r="G182" s="247"/>
      <c r="H182" s="250">
        <v>2768.4299999999998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156</v>
      </c>
      <c r="AU182" s="256" t="s">
        <v>92</v>
      </c>
      <c r="AV182" s="12" t="s">
        <v>154</v>
      </c>
      <c r="AW182" s="12" t="s">
        <v>44</v>
      </c>
      <c r="AX182" s="12" t="s">
        <v>90</v>
      </c>
      <c r="AY182" s="256" t="s">
        <v>147</v>
      </c>
    </row>
    <row r="183" s="1" customFormat="1" ht="25.5" customHeight="1">
      <c r="B183" s="47"/>
      <c r="C183" s="222" t="s">
        <v>298</v>
      </c>
      <c r="D183" s="222" t="s">
        <v>149</v>
      </c>
      <c r="E183" s="223" t="s">
        <v>1269</v>
      </c>
      <c r="F183" s="224" t="s">
        <v>1270</v>
      </c>
      <c r="G183" s="225" t="s">
        <v>206</v>
      </c>
      <c r="H183" s="226">
        <v>2398.7600000000002</v>
      </c>
      <c r="I183" s="227"/>
      <c r="J183" s="228">
        <f>ROUND(I183*H183,2)</f>
        <v>0</v>
      </c>
      <c r="K183" s="224" t="s">
        <v>153</v>
      </c>
      <c r="L183" s="73"/>
      <c r="M183" s="229" t="s">
        <v>80</v>
      </c>
      <c r="N183" s="230" t="s">
        <v>52</v>
      </c>
      <c r="O183" s="48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4" t="s">
        <v>154</v>
      </c>
      <c r="AT183" s="24" t="s">
        <v>149</v>
      </c>
      <c r="AU183" s="24" t="s">
        <v>92</v>
      </c>
      <c r="AY183" s="24" t="s">
        <v>147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24" t="s">
        <v>90</v>
      </c>
      <c r="BK183" s="233">
        <f>ROUND(I183*H183,2)</f>
        <v>0</v>
      </c>
      <c r="BL183" s="24" t="s">
        <v>154</v>
      </c>
      <c r="BM183" s="24" t="s">
        <v>1271</v>
      </c>
    </row>
    <row r="184" s="11" customFormat="1">
      <c r="B184" s="234"/>
      <c r="C184" s="235"/>
      <c r="D184" s="236" t="s">
        <v>156</v>
      </c>
      <c r="E184" s="237" t="s">
        <v>80</v>
      </c>
      <c r="F184" s="238" t="s">
        <v>1272</v>
      </c>
      <c r="G184" s="235"/>
      <c r="H184" s="239">
        <v>1713.26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156</v>
      </c>
      <c r="AU184" s="245" t="s">
        <v>92</v>
      </c>
      <c r="AV184" s="11" t="s">
        <v>92</v>
      </c>
      <c r="AW184" s="11" t="s">
        <v>44</v>
      </c>
      <c r="AX184" s="11" t="s">
        <v>82</v>
      </c>
      <c r="AY184" s="245" t="s">
        <v>147</v>
      </c>
    </row>
    <row r="185" s="11" customFormat="1">
      <c r="B185" s="234"/>
      <c r="C185" s="235"/>
      <c r="D185" s="236" t="s">
        <v>156</v>
      </c>
      <c r="E185" s="237" t="s">
        <v>80</v>
      </c>
      <c r="F185" s="238" t="s">
        <v>1273</v>
      </c>
      <c r="G185" s="235"/>
      <c r="H185" s="239">
        <v>685.5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156</v>
      </c>
      <c r="AU185" s="245" t="s">
        <v>92</v>
      </c>
      <c r="AV185" s="11" t="s">
        <v>92</v>
      </c>
      <c r="AW185" s="11" t="s">
        <v>44</v>
      </c>
      <c r="AX185" s="11" t="s">
        <v>82</v>
      </c>
      <c r="AY185" s="245" t="s">
        <v>147</v>
      </c>
    </row>
    <row r="186" s="12" customFormat="1">
      <c r="B186" s="246"/>
      <c r="C186" s="247"/>
      <c r="D186" s="236" t="s">
        <v>156</v>
      </c>
      <c r="E186" s="248" t="s">
        <v>80</v>
      </c>
      <c r="F186" s="249" t="s">
        <v>158</v>
      </c>
      <c r="G186" s="247"/>
      <c r="H186" s="250">
        <v>2398.7600000000002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156</v>
      </c>
      <c r="AU186" s="256" t="s">
        <v>92</v>
      </c>
      <c r="AV186" s="12" t="s">
        <v>154</v>
      </c>
      <c r="AW186" s="12" t="s">
        <v>44</v>
      </c>
      <c r="AX186" s="12" t="s">
        <v>90</v>
      </c>
      <c r="AY186" s="256" t="s">
        <v>147</v>
      </c>
    </row>
    <row r="187" s="1" customFormat="1" ht="25.5" customHeight="1">
      <c r="B187" s="47"/>
      <c r="C187" s="222" t="s">
        <v>303</v>
      </c>
      <c r="D187" s="222" t="s">
        <v>149</v>
      </c>
      <c r="E187" s="223" t="s">
        <v>1274</v>
      </c>
      <c r="F187" s="224" t="s">
        <v>1275</v>
      </c>
      <c r="G187" s="225" t="s">
        <v>206</v>
      </c>
      <c r="H187" s="226">
        <v>6835.3100000000004</v>
      </c>
      <c r="I187" s="227"/>
      <c r="J187" s="228">
        <f>ROUND(I187*H187,2)</f>
        <v>0</v>
      </c>
      <c r="K187" s="224" t="s">
        <v>153</v>
      </c>
      <c r="L187" s="73"/>
      <c r="M187" s="229" t="s">
        <v>80</v>
      </c>
      <c r="N187" s="230" t="s">
        <v>52</v>
      </c>
      <c r="O187" s="48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AR187" s="24" t="s">
        <v>154</v>
      </c>
      <c r="AT187" s="24" t="s">
        <v>149</v>
      </c>
      <c r="AU187" s="24" t="s">
        <v>92</v>
      </c>
      <c r="AY187" s="24" t="s">
        <v>147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24" t="s">
        <v>90</v>
      </c>
      <c r="BK187" s="233">
        <f>ROUND(I187*H187,2)</f>
        <v>0</v>
      </c>
      <c r="BL187" s="24" t="s">
        <v>154</v>
      </c>
      <c r="BM187" s="24" t="s">
        <v>1276</v>
      </c>
    </row>
    <row r="188" s="11" customFormat="1">
      <c r="B188" s="234"/>
      <c r="C188" s="235"/>
      <c r="D188" s="236" t="s">
        <v>156</v>
      </c>
      <c r="E188" s="237" t="s">
        <v>80</v>
      </c>
      <c r="F188" s="238" t="s">
        <v>1277</v>
      </c>
      <c r="G188" s="235"/>
      <c r="H188" s="239">
        <v>5496.5100000000002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156</v>
      </c>
      <c r="AU188" s="245" t="s">
        <v>92</v>
      </c>
      <c r="AV188" s="11" t="s">
        <v>92</v>
      </c>
      <c r="AW188" s="11" t="s">
        <v>44</v>
      </c>
      <c r="AX188" s="11" t="s">
        <v>82</v>
      </c>
      <c r="AY188" s="245" t="s">
        <v>147</v>
      </c>
    </row>
    <row r="189" s="11" customFormat="1">
      <c r="B189" s="234"/>
      <c r="C189" s="235"/>
      <c r="D189" s="236" t="s">
        <v>156</v>
      </c>
      <c r="E189" s="237" t="s">
        <v>80</v>
      </c>
      <c r="F189" s="238" t="s">
        <v>1278</v>
      </c>
      <c r="G189" s="235"/>
      <c r="H189" s="239">
        <v>1338.8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156</v>
      </c>
      <c r="AU189" s="245" t="s">
        <v>92</v>
      </c>
      <c r="AV189" s="11" t="s">
        <v>92</v>
      </c>
      <c r="AW189" s="11" t="s">
        <v>44</v>
      </c>
      <c r="AX189" s="11" t="s">
        <v>82</v>
      </c>
      <c r="AY189" s="245" t="s">
        <v>147</v>
      </c>
    </row>
    <row r="190" s="12" customFormat="1">
      <c r="B190" s="246"/>
      <c r="C190" s="247"/>
      <c r="D190" s="236" t="s">
        <v>156</v>
      </c>
      <c r="E190" s="248" t="s">
        <v>80</v>
      </c>
      <c r="F190" s="249" t="s">
        <v>158</v>
      </c>
      <c r="G190" s="247"/>
      <c r="H190" s="250">
        <v>6835.3100000000004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156</v>
      </c>
      <c r="AU190" s="256" t="s">
        <v>92</v>
      </c>
      <c r="AV190" s="12" t="s">
        <v>154</v>
      </c>
      <c r="AW190" s="12" t="s">
        <v>44</v>
      </c>
      <c r="AX190" s="12" t="s">
        <v>90</v>
      </c>
      <c r="AY190" s="256" t="s">
        <v>147</v>
      </c>
    </row>
    <row r="191" s="1" customFormat="1" ht="38.25" customHeight="1">
      <c r="B191" s="47"/>
      <c r="C191" s="222" t="s">
        <v>308</v>
      </c>
      <c r="D191" s="222" t="s">
        <v>149</v>
      </c>
      <c r="E191" s="223" t="s">
        <v>1279</v>
      </c>
      <c r="F191" s="224" t="s">
        <v>1280</v>
      </c>
      <c r="G191" s="225" t="s">
        <v>206</v>
      </c>
      <c r="H191" s="226">
        <v>810</v>
      </c>
      <c r="I191" s="227"/>
      <c r="J191" s="228">
        <f>ROUND(I191*H191,2)</f>
        <v>0</v>
      </c>
      <c r="K191" s="224" t="s">
        <v>153</v>
      </c>
      <c r="L191" s="73"/>
      <c r="M191" s="229" t="s">
        <v>80</v>
      </c>
      <c r="N191" s="230" t="s">
        <v>52</v>
      </c>
      <c r="O191" s="48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4" t="s">
        <v>154</v>
      </c>
      <c r="AT191" s="24" t="s">
        <v>149</v>
      </c>
      <c r="AU191" s="24" t="s">
        <v>92</v>
      </c>
      <c r="AY191" s="24" t="s">
        <v>147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24" t="s">
        <v>90</v>
      </c>
      <c r="BK191" s="233">
        <f>ROUND(I191*H191,2)</f>
        <v>0</v>
      </c>
      <c r="BL191" s="24" t="s">
        <v>154</v>
      </c>
      <c r="BM191" s="24" t="s">
        <v>1281</v>
      </c>
    </row>
    <row r="192" s="11" customFormat="1">
      <c r="B192" s="234"/>
      <c r="C192" s="235"/>
      <c r="D192" s="236" t="s">
        <v>156</v>
      </c>
      <c r="E192" s="237" t="s">
        <v>80</v>
      </c>
      <c r="F192" s="238" t="s">
        <v>1282</v>
      </c>
      <c r="G192" s="235"/>
      <c r="H192" s="239">
        <v>810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156</v>
      </c>
      <c r="AU192" s="245" t="s">
        <v>92</v>
      </c>
      <c r="AV192" s="11" t="s">
        <v>92</v>
      </c>
      <c r="AW192" s="11" t="s">
        <v>44</v>
      </c>
      <c r="AX192" s="11" t="s">
        <v>82</v>
      </c>
      <c r="AY192" s="245" t="s">
        <v>147</v>
      </c>
    </row>
    <row r="193" s="12" customFormat="1">
      <c r="B193" s="246"/>
      <c r="C193" s="247"/>
      <c r="D193" s="236" t="s">
        <v>156</v>
      </c>
      <c r="E193" s="248" t="s">
        <v>80</v>
      </c>
      <c r="F193" s="249" t="s">
        <v>158</v>
      </c>
      <c r="G193" s="247"/>
      <c r="H193" s="250">
        <v>810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156</v>
      </c>
      <c r="AU193" s="256" t="s">
        <v>92</v>
      </c>
      <c r="AV193" s="12" t="s">
        <v>154</v>
      </c>
      <c r="AW193" s="12" t="s">
        <v>44</v>
      </c>
      <c r="AX193" s="12" t="s">
        <v>90</v>
      </c>
      <c r="AY193" s="256" t="s">
        <v>147</v>
      </c>
    </row>
    <row r="194" s="1" customFormat="1" ht="38.25" customHeight="1">
      <c r="B194" s="47"/>
      <c r="C194" s="222" t="s">
        <v>314</v>
      </c>
      <c r="D194" s="222" t="s">
        <v>149</v>
      </c>
      <c r="E194" s="223" t="s">
        <v>1283</v>
      </c>
      <c r="F194" s="224" t="s">
        <v>1284</v>
      </c>
      <c r="G194" s="225" t="s">
        <v>206</v>
      </c>
      <c r="H194" s="226">
        <v>2860</v>
      </c>
      <c r="I194" s="227"/>
      <c r="J194" s="228">
        <f>ROUND(I194*H194,2)</f>
        <v>0</v>
      </c>
      <c r="K194" s="224" t="s">
        <v>153</v>
      </c>
      <c r="L194" s="73"/>
      <c r="M194" s="229" t="s">
        <v>80</v>
      </c>
      <c r="N194" s="230" t="s">
        <v>52</v>
      </c>
      <c r="O194" s="48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4" t="s">
        <v>154</v>
      </c>
      <c r="AT194" s="24" t="s">
        <v>149</v>
      </c>
      <c r="AU194" s="24" t="s">
        <v>92</v>
      </c>
      <c r="AY194" s="24" t="s">
        <v>147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90</v>
      </c>
      <c r="BK194" s="233">
        <f>ROUND(I194*H194,2)</f>
        <v>0</v>
      </c>
      <c r="BL194" s="24" t="s">
        <v>154</v>
      </c>
      <c r="BM194" s="24" t="s">
        <v>1285</v>
      </c>
    </row>
    <row r="195" s="11" customFormat="1">
      <c r="B195" s="234"/>
      <c r="C195" s="235"/>
      <c r="D195" s="236" t="s">
        <v>156</v>
      </c>
      <c r="E195" s="237" t="s">
        <v>80</v>
      </c>
      <c r="F195" s="238" t="s">
        <v>1209</v>
      </c>
      <c r="G195" s="235"/>
      <c r="H195" s="239">
        <v>2860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156</v>
      </c>
      <c r="AU195" s="245" t="s">
        <v>92</v>
      </c>
      <c r="AV195" s="11" t="s">
        <v>92</v>
      </c>
      <c r="AW195" s="11" t="s">
        <v>44</v>
      </c>
      <c r="AX195" s="11" t="s">
        <v>82</v>
      </c>
      <c r="AY195" s="245" t="s">
        <v>147</v>
      </c>
    </row>
    <row r="196" s="12" customFormat="1">
      <c r="B196" s="246"/>
      <c r="C196" s="247"/>
      <c r="D196" s="236" t="s">
        <v>156</v>
      </c>
      <c r="E196" s="248" t="s">
        <v>80</v>
      </c>
      <c r="F196" s="249" t="s">
        <v>158</v>
      </c>
      <c r="G196" s="247"/>
      <c r="H196" s="250">
        <v>2860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156</v>
      </c>
      <c r="AU196" s="256" t="s">
        <v>92</v>
      </c>
      <c r="AV196" s="12" t="s">
        <v>154</v>
      </c>
      <c r="AW196" s="12" t="s">
        <v>44</v>
      </c>
      <c r="AX196" s="12" t="s">
        <v>90</v>
      </c>
      <c r="AY196" s="256" t="s">
        <v>147</v>
      </c>
    </row>
    <row r="197" s="1" customFormat="1" ht="38.25" customHeight="1">
      <c r="B197" s="47"/>
      <c r="C197" s="222" t="s">
        <v>319</v>
      </c>
      <c r="D197" s="222" t="s">
        <v>149</v>
      </c>
      <c r="E197" s="223" t="s">
        <v>1286</v>
      </c>
      <c r="F197" s="224" t="s">
        <v>1287</v>
      </c>
      <c r="G197" s="225" t="s">
        <v>206</v>
      </c>
      <c r="H197" s="226">
        <v>3105</v>
      </c>
      <c r="I197" s="227"/>
      <c r="J197" s="228">
        <f>ROUND(I197*H197,2)</f>
        <v>0</v>
      </c>
      <c r="K197" s="224" t="s">
        <v>153</v>
      </c>
      <c r="L197" s="73"/>
      <c r="M197" s="229" t="s">
        <v>80</v>
      </c>
      <c r="N197" s="230" t="s">
        <v>52</v>
      </c>
      <c r="O197" s="48"/>
      <c r="P197" s="231">
        <f>O197*H197</f>
        <v>0</v>
      </c>
      <c r="Q197" s="231">
        <v>0.1837</v>
      </c>
      <c r="R197" s="231">
        <f>Q197*H197</f>
        <v>570.38850000000002</v>
      </c>
      <c r="S197" s="231">
        <v>0</v>
      </c>
      <c r="T197" s="232">
        <f>S197*H197</f>
        <v>0</v>
      </c>
      <c r="AR197" s="24" t="s">
        <v>154</v>
      </c>
      <c r="AT197" s="24" t="s">
        <v>149</v>
      </c>
      <c r="AU197" s="24" t="s">
        <v>92</v>
      </c>
      <c r="AY197" s="24" t="s">
        <v>147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24" t="s">
        <v>90</v>
      </c>
      <c r="BK197" s="233">
        <f>ROUND(I197*H197,2)</f>
        <v>0</v>
      </c>
      <c r="BL197" s="24" t="s">
        <v>154</v>
      </c>
      <c r="BM197" s="24" t="s">
        <v>1288</v>
      </c>
    </row>
    <row r="198" s="11" customFormat="1">
      <c r="B198" s="234"/>
      <c r="C198" s="235"/>
      <c r="D198" s="236" t="s">
        <v>156</v>
      </c>
      <c r="E198" s="237" t="s">
        <v>80</v>
      </c>
      <c r="F198" s="238" t="s">
        <v>1169</v>
      </c>
      <c r="G198" s="235"/>
      <c r="H198" s="239">
        <v>3105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156</v>
      </c>
      <c r="AU198" s="245" t="s">
        <v>92</v>
      </c>
      <c r="AV198" s="11" t="s">
        <v>92</v>
      </c>
      <c r="AW198" s="11" t="s">
        <v>44</v>
      </c>
      <c r="AX198" s="11" t="s">
        <v>82</v>
      </c>
      <c r="AY198" s="245" t="s">
        <v>147</v>
      </c>
    </row>
    <row r="199" s="12" customFormat="1">
      <c r="B199" s="246"/>
      <c r="C199" s="247"/>
      <c r="D199" s="236" t="s">
        <v>156</v>
      </c>
      <c r="E199" s="248" t="s">
        <v>80</v>
      </c>
      <c r="F199" s="249" t="s">
        <v>158</v>
      </c>
      <c r="G199" s="247"/>
      <c r="H199" s="250">
        <v>3105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156</v>
      </c>
      <c r="AU199" s="256" t="s">
        <v>92</v>
      </c>
      <c r="AV199" s="12" t="s">
        <v>154</v>
      </c>
      <c r="AW199" s="12" t="s">
        <v>44</v>
      </c>
      <c r="AX199" s="12" t="s">
        <v>90</v>
      </c>
      <c r="AY199" s="256" t="s">
        <v>147</v>
      </c>
    </row>
    <row r="200" s="1" customFormat="1" ht="16.5" customHeight="1">
      <c r="B200" s="47"/>
      <c r="C200" s="280" t="s">
        <v>325</v>
      </c>
      <c r="D200" s="280" t="s">
        <v>241</v>
      </c>
      <c r="E200" s="281" t="s">
        <v>1289</v>
      </c>
      <c r="F200" s="282" t="s">
        <v>1290</v>
      </c>
      <c r="G200" s="283" t="s">
        <v>244</v>
      </c>
      <c r="H200" s="284">
        <v>103.5</v>
      </c>
      <c r="I200" s="285"/>
      <c r="J200" s="286">
        <f>ROUND(I200*H200,2)</f>
        <v>0</v>
      </c>
      <c r="K200" s="282" t="s">
        <v>153</v>
      </c>
      <c r="L200" s="287"/>
      <c r="M200" s="288" t="s">
        <v>80</v>
      </c>
      <c r="N200" s="289" t="s">
        <v>52</v>
      </c>
      <c r="O200" s="48"/>
      <c r="P200" s="231">
        <f>O200*H200</f>
        <v>0</v>
      </c>
      <c r="Q200" s="231">
        <v>1</v>
      </c>
      <c r="R200" s="231">
        <f>Q200*H200</f>
        <v>103.5</v>
      </c>
      <c r="S200" s="231">
        <v>0</v>
      </c>
      <c r="T200" s="232">
        <f>S200*H200</f>
        <v>0</v>
      </c>
      <c r="AR200" s="24" t="s">
        <v>191</v>
      </c>
      <c r="AT200" s="24" t="s">
        <v>241</v>
      </c>
      <c r="AU200" s="24" t="s">
        <v>92</v>
      </c>
      <c r="AY200" s="24" t="s">
        <v>147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24" t="s">
        <v>90</v>
      </c>
      <c r="BK200" s="233">
        <f>ROUND(I200*H200,2)</f>
        <v>0</v>
      </c>
      <c r="BL200" s="24" t="s">
        <v>154</v>
      </c>
      <c r="BM200" s="24" t="s">
        <v>1291</v>
      </c>
    </row>
    <row r="201" s="11" customFormat="1">
      <c r="B201" s="234"/>
      <c r="C201" s="235"/>
      <c r="D201" s="236" t="s">
        <v>156</v>
      </c>
      <c r="E201" s="237" t="s">
        <v>80</v>
      </c>
      <c r="F201" s="238" t="s">
        <v>1292</v>
      </c>
      <c r="G201" s="235"/>
      <c r="H201" s="239">
        <v>310.5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156</v>
      </c>
      <c r="AU201" s="245" t="s">
        <v>92</v>
      </c>
      <c r="AV201" s="11" t="s">
        <v>92</v>
      </c>
      <c r="AW201" s="11" t="s">
        <v>44</v>
      </c>
      <c r="AX201" s="11" t="s">
        <v>82</v>
      </c>
      <c r="AY201" s="245" t="s">
        <v>147</v>
      </c>
    </row>
    <row r="202" s="11" customFormat="1">
      <c r="B202" s="234"/>
      <c r="C202" s="235"/>
      <c r="D202" s="236" t="s">
        <v>156</v>
      </c>
      <c r="E202" s="237" t="s">
        <v>80</v>
      </c>
      <c r="F202" s="238" t="s">
        <v>1293</v>
      </c>
      <c r="G202" s="235"/>
      <c r="H202" s="239">
        <v>103.5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156</v>
      </c>
      <c r="AU202" s="245" t="s">
        <v>92</v>
      </c>
      <c r="AV202" s="11" t="s">
        <v>92</v>
      </c>
      <c r="AW202" s="11" t="s">
        <v>44</v>
      </c>
      <c r="AX202" s="11" t="s">
        <v>90</v>
      </c>
      <c r="AY202" s="245" t="s">
        <v>147</v>
      </c>
    </row>
    <row r="203" s="1" customFormat="1" ht="38.25" customHeight="1">
      <c r="B203" s="47"/>
      <c r="C203" s="222" t="s">
        <v>330</v>
      </c>
      <c r="D203" s="222" t="s">
        <v>149</v>
      </c>
      <c r="E203" s="223" t="s">
        <v>1294</v>
      </c>
      <c r="F203" s="224" t="s">
        <v>1295</v>
      </c>
      <c r="G203" s="225" t="s">
        <v>206</v>
      </c>
      <c r="H203" s="226">
        <v>275</v>
      </c>
      <c r="I203" s="227"/>
      <c r="J203" s="228">
        <f>ROUND(I203*H203,2)</f>
        <v>0</v>
      </c>
      <c r="K203" s="224" t="s">
        <v>153</v>
      </c>
      <c r="L203" s="73"/>
      <c r="M203" s="229" t="s">
        <v>80</v>
      </c>
      <c r="N203" s="230" t="s">
        <v>52</v>
      </c>
      <c r="O203" s="48"/>
      <c r="P203" s="231">
        <f>O203*H203</f>
        <v>0</v>
      </c>
      <c r="Q203" s="231">
        <v>0.16703000000000001</v>
      </c>
      <c r="R203" s="231">
        <f>Q203*H203</f>
        <v>45.933250000000001</v>
      </c>
      <c r="S203" s="231">
        <v>0</v>
      </c>
      <c r="T203" s="232">
        <f>S203*H203</f>
        <v>0</v>
      </c>
      <c r="AR203" s="24" t="s">
        <v>154</v>
      </c>
      <c r="AT203" s="24" t="s">
        <v>149</v>
      </c>
      <c r="AU203" s="24" t="s">
        <v>92</v>
      </c>
      <c r="AY203" s="24" t="s">
        <v>147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24" t="s">
        <v>90</v>
      </c>
      <c r="BK203" s="233">
        <f>ROUND(I203*H203,2)</f>
        <v>0</v>
      </c>
      <c r="BL203" s="24" t="s">
        <v>154</v>
      </c>
      <c r="BM203" s="24" t="s">
        <v>1296</v>
      </c>
    </row>
    <row r="204" s="11" customFormat="1">
      <c r="B204" s="234"/>
      <c r="C204" s="235"/>
      <c r="D204" s="236" t="s">
        <v>156</v>
      </c>
      <c r="E204" s="237" t="s">
        <v>80</v>
      </c>
      <c r="F204" s="238" t="s">
        <v>1165</v>
      </c>
      <c r="G204" s="235"/>
      <c r="H204" s="239">
        <v>275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156</v>
      </c>
      <c r="AU204" s="245" t="s">
        <v>92</v>
      </c>
      <c r="AV204" s="11" t="s">
        <v>92</v>
      </c>
      <c r="AW204" s="11" t="s">
        <v>44</v>
      </c>
      <c r="AX204" s="11" t="s">
        <v>82</v>
      </c>
      <c r="AY204" s="245" t="s">
        <v>147</v>
      </c>
    </row>
    <row r="205" s="12" customFormat="1">
      <c r="B205" s="246"/>
      <c r="C205" s="247"/>
      <c r="D205" s="236" t="s">
        <v>156</v>
      </c>
      <c r="E205" s="248" t="s">
        <v>80</v>
      </c>
      <c r="F205" s="249" t="s">
        <v>158</v>
      </c>
      <c r="G205" s="247"/>
      <c r="H205" s="250">
        <v>275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156</v>
      </c>
      <c r="AU205" s="256" t="s">
        <v>92</v>
      </c>
      <c r="AV205" s="12" t="s">
        <v>154</v>
      </c>
      <c r="AW205" s="12" t="s">
        <v>44</v>
      </c>
      <c r="AX205" s="12" t="s">
        <v>90</v>
      </c>
      <c r="AY205" s="256" t="s">
        <v>147</v>
      </c>
    </row>
    <row r="206" s="1" customFormat="1" ht="16.5" customHeight="1">
      <c r="B206" s="47"/>
      <c r="C206" s="280" t="s">
        <v>335</v>
      </c>
      <c r="D206" s="280" t="s">
        <v>241</v>
      </c>
      <c r="E206" s="281" t="s">
        <v>1297</v>
      </c>
      <c r="F206" s="282" t="s">
        <v>1298</v>
      </c>
      <c r="G206" s="283" t="s">
        <v>244</v>
      </c>
      <c r="H206" s="284">
        <v>3.2349999999999999</v>
      </c>
      <c r="I206" s="285"/>
      <c r="J206" s="286">
        <f>ROUND(I206*H206,2)</f>
        <v>0</v>
      </c>
      <c r="K206" s="282" t="s">
        <v>153</v>
      </c>
      <c r="L206" s="287"/>
      <c r="M206" s="288" t="s">
        <v>80</v>
      </c>
      <c r="N206" s="289" t="s">
        <v>52</v>
      </c>
      <c r="O206" s="48"/>
      <c r="P206" s="231">
        <f>O206*H206</f>
        <v>0</v>
      </c>
      <c r="Q206" s="231">
        <v>1</v>
      </c>
      <c r="R206" s="231">
        <f>Q206*H206</f>
        <v>3.2349999999999999</v>
      </c>
      <c r="S206" s="231">
        <v>0</v>
      </c>
      <c r="T206" s="232">
        <f>S206*H206</f>
        <v>0</v>
      </c>
      <c r="AR206" s="24" t="s">
        <v>191</v>
      </c>
      <c r="AT206" s="24" t="s">
        <v>241</v>
      </c>
      <c r="AU206" s="24" t="s">
        <v>92</v>
      </c>
      <c r="AY206" s="24" t="s">
        <v>147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24" t="s">
        <v>90</v>
      </c>
      <c r="BK206" s="233">
        <f>ROUND(I206*H206,2)</f>
        <v>0</v>
      </c>
      <c r="BL206" s="24" t="s">
        <v>154</v>
      </c>
      <c r="BM206" s="24" t="s">
        <v>1299</v>
      </c>
    </row>
    <row r="207" s="11" customFormat="1">
      <c r="B207" s="234"/>
      <c r="C207" s="235"/>
      <c r="D207" s="236" t="s">
        <v>156</v>
      </c>
      <c r="E207" s="237" t="s">
        <v>80</v>
      </c>
      <c r="F207" s="238" t="s">
        <v>1300</v>
      </c>
      <c r="G207" s="235"/>
      <c r="H207" s="239">
        <v>27.5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156</v>
      </c>
      <c r="AU207" s="245" t="s">
        <v>92</v>
      </c>
      <c r="AV207" s="11" t="s">
        <v>92</v>
      </c>
      <c r="AW207" s="11" t="s">
        <v>44</v>
      </c>
      <c r="AX207" s="11" t="s">
        <v>82</v>
      </c>
      <c r="AY207" s="245" t="s">
        <v>147</v>
      </c>
    </row>
    <row r="208" s="11" customFormat="1">
      <c r="B208" s="234"/>
      <c r="C208" s="235"/>
      <c r="D208" s="236" t="s">
        <v>156</v>
      </c>
      <c r="E208" s="237" t="s">
        <v>80</v>
      </c>
      <c r="F208" s="238" t="s">
        <v>1301</v>
      </c>
      <c r="G208" s="235"/>
      <c r="H208" s="239">
        <v>3.2349999999999999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156</v>
      </c>
      <c r="AU208" s="245" t="s">
        <v>92</v>
      </c>
      <c r="AV208" s="11" t="s">
        <v>92</v>
      </c>
      <c r="AW208" s="11" t="s">
        <v>44</v>
      </c>
      <c r="AX208" s="11" t="s">
        <v>90</v>
      </c>
      <c r="AY208" s="245" t="s">
        <v>147</v>
      </c>
    </row>
    <row r="209" s="10" customFormat="1" ht="29.88" customHeight="1">
      <c r="B209" s="206"/>
      <c r="C209" s="207"/>
      <c r="D209" s="208" t="s">
        <v>81</v>
      </c>
      <c r="E209" s="220" t="s">
        <v>195</v>
      </c>
      <c r="F209" s="220" t="s">
        <v>1024</v>
      </c>
      <c r="G209" s="207"/>
      <c r="H209" s="207"/>
      <c r="I209" s="210"/>
      <c r="J209" s="221">
        <f>BK209</f>
        <v>0</v>
      </c>
      <c r="K209" s="207"/>
      <c r="L209" s="212"/>
      <c r="M209" s="213"/>
      <c r="N209" s="214"/>
      <c r="O209" s="214"/>
      <c r="P209" s="215">
        <f>P210+SUM(P211:P254)</f>
        <v>0</v>
      </c>
      <c r="Q209" s="214"/>
      <c r="R209" s="215">
        <f>R210+SUM(R211:R254)</f>
        <v>321.55519760000004</v>
      </c>
      <c r="S209" s="214"/>
      <c r="T209" s="216">
        <f>T210+SUM(T211:T254)</f>
        <v>0</v>
      </c>
      <c r="AR209" s="217" t="s">
        <v>90</v>
      </c>
      <c r="AT209" s="218" t="s">
        <v>81</v>
      </c>
      <c r="AU209" s="218" t="s">
        <v>90</v>
      </c>
      <c r="AY209" s="217" t="s">
        <v>147</v>
      </c>
      <c r="BK209" s="219">
        <f>BK210+SUM(BK211:BK254)</f>
        <v>0</v>
      </c>
    </row>
    <row r="210" s="1" customFormat="1" ht="38.25" customHeight="1">
      <c r="B210" s="47"/>
      <c r="C210" s="222" t="s">
        <v>341</v>
      </c>
      <c r="D210" s="222" t="s">
        <v>149</v>
      </c>
      <c r="E210" s="223" t="s">
        <v>1302</v>
      </c>
      <c r="F210" s="224" t="s">
        <v>1303</v>
      </c>
      <c r="G210" s="225" t="s">
        <v>152</v>
      </c>
      <c r="H210" s="226">
        <v>1796</v>
      </c>
      <c r="I210" s="227"/>
      <c r="J210" s="228">
        <f>ROUND(I210*H210,2)</f>
        <v>0</v>
      </c>
      <c r="K210" s="224" t="s">
        <v>153</v>
      </c>
      <c r="L210" s="73"/>
      <c r="M210" s="229" t="s">
        <v>80</v>
      </c>
      <c r="N210" s="230" t="s">
        <v>52</v>
      </c>
      <c r="O210" s="48"/>
      <c r="P210" s="231">
        <f>O210*H210</f>
        <v>0</v>
      </c>
      <c r="Q210" s="231">
        <v>0.16849</v>
      </c>
      <c r="R210" s="231">
        <f>Q210*H210</f>
        <v>302.60804000000002</v>
      </c>
      <c r="S210" s="231">
        <v>0</v>
      </c>
      <c r="T210" s="232">
        <f>S210*H210</f>
        <v>0</v>
      </c>
      <c r="AR210" s="24" t="s">
        <v>154</v>
      </c>
      <c r="AT210" s="24" t="s">
        <v>149</v>
      </c>
      <c r="AU210" s="24" t="s">
        <v>92</v>
      </c>
      <c r="AY210" s="24" t="s">
        <v>147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24" t="s">
        <v>90</v>
      </c>
      <c r="BK210" s="233">
        <f>ROUND(I210*H210,2)</f>
        <v>0</v>
      </c>
      <c r="BL210" s="24" t="s">
        <v>154</v>
      </c>
      <c r="BM210" s="24" t="s">
        <v>1304</v>
      </c>
    </row>
    <row r="211" s="11" customFormat="1">
      <c r="B211" s="234"/>
      <c r="C211" s="235"/>
      <c r="D211" s="236" t="s">
        <v>156</v>
      </c>
      <c r="E211" s="237" t="s">
        <v>80</v>
      </c>
      <c r="F211" s="238" t="s">
        <v>1213</v>
      </c>
      <c r="G211" s="235"/>
      <c r="H211" s="239">
        <v>1690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156</v>
      </c>
      <c r="AU211" s="245" t="s">
        <v>92</v>
      </c>
      <c r="AV211" s="11" t="s">
        <v>92</v>
      </c>
      <c r="AW211" s="11" t="s">
        <v>44</v>
      </c>
      <c r="AX211" s="11" t="s">
        <v>82</v>
      </c>
      <c r="AY211" s="245" t="s">
        <v>147</v>
      </c>
    </row>
    <row r="212" s="11" customFormat="1">
      <c r="B212" s="234"/>
      <c r="C212" s="235"/>
      <c r="D212" s="236" t="s">
        <v>156</v>
      </c>
      <c r="E212" s="237" t="s">
        <v>80</v>
      </c>
      <c r="F212" s="238" t="s">
        <v>1214</v>
      </c>
      <c r="G212" s="235"/>
      <c r="H212" s="239">
        <v>106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156</v>
      </c>
      <c r="AU212" s="245" t="s">
        <v>92</v>
      </c>
      <c r="AV212" s="11" t="s">
        <v>92</v>
      </c>
      <c r="AW212" s="11" t="s">
        <v>44</v>
      </c>
      <c r="AX212" s="11" t="s">
        <v>82</v>
      </c>
      <c r="AY212" s="245" t="s">
        <v>147</v>
      </c>
    </row>
    <row r="213" s="12" customFormat="1">
      <c r="B213" s="246"/>
      <c r="C213" s="247"/>
      <c r="D213" s="236" t="s">
        <v>156</v>
      </c>
      <c r="E213" s="248" t="s">
        <v>80</v>
      </c>
      <c r="F213" s="249" t="s">
        <v>158</v>
      </c>
      <c r="G213" s="247"/>
      <c r="H213" s="250">
        <v>1796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AT213" s="256" t="s">
        <v>156</v>
      </c>
      <c r="AU213" s="256" t="s">
        <v>92</v>
      </c>
      <c r="AV213" s="12" t="s">
        <v>154</v>
      </c>
      <c r="AW213" s="12" t="s">
        <v>44</v>
      </c>
      <c r="AX213" s="12" t="s">
        <v>90</v>
      </c>
      <c r="AY213" s="256" t="s">
        <v>147</v>
      </c>
    </row>
    <row r="214" s="1" customFormat="1" ht="16.5" customHeight="1">
      <c r="B214" s="47"/>
      <c r="C214" s="280" t="s">
        <v>347</v>
      </c>
      <c r="D214" s="280" t="s">
        <v>241</v>
      </c>
      <c r="E214" s="281" t="s">
        <v>1305</v>
      </c>
      <c r="F214" s="282" t="s">
        <v>1306</v>
      </c>
      <c r="G214" s="283" t="s">
        <v>152</v>
      </c>
      <c r="H214" s="284">
        <v>179.59999999999999</v>
      </c>
      <c r="I214" s="285"/>
      <c r="J214" s="286">
        <f>ROUND(I214*H214,2)</f>
        <v>0</v>
      </c>
      <c r="K214" s="282" t="s">
        <v>153</v>
      </c>
      <c r="L214" s="287"/>
      <c r="M214" s="288" t="s">
        <v>80</v>
      </c>
      <c r="N214" s="289" t="s">
        <v>52</v>
      </c>
      <c r="O214" s="48"/>
      <c r="P214" s="231">
        <f>O214*H214</f>
        <v>0</v>
      </c>
      <c r="Q214" s="231">
        <v>0.104</v>
      </c>
      <c r="R214" s="231">
        <f>Q214*H214</f>
        <v>18.6784</v>
      </c>
      <c r="S214" s="231">
        <v>0</v>
      </c>
      <c r="T214" s="232">
        <f>S214*H214</f>
        <v>0</v>
      </c>
      <c r="AR214" s="24" t="s">
        <v>191</v>
      </c>
      <c r="AT214" s="24" t="s">
        <v>241</v>
      </c>
      <c r="AU214" s="24" t="s">
        <v>92</v>
      </c>
      <c r="AY214" s="24" t="s">
        <v>147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4" t="s">
        <v>90</v>
      </c>
      <c r="BK214" s="233">
        <f>ROUND(I214*H214,2)</f>
        <v>0</v>
      </c>
      <c r="BL214" s="24" t="s">
        <v>154</v>
      </c>
      <c r="BM214" s="24" t="s">
        <v>1307</v>
      </c>
    </row>
    <row r="215" s="11" customFormat="1">
      <c r="B215" s="234"/>
      <c r="C215" s="235"/>
      <c r="D215" s="236" t="s">
        <v>156</v>
      </c>
      <c r="E215" s="237" t="s">
        <v>80</v>
      </c>
      <c r="F215" s="238" t="s">
        <v>1308</v>
      </c>
      <c r="G215" s="235"/>
      <c r="H215" s="239">
        <v>179.59999999999999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156</v>
      </c>
      <c r="AU215" s="245" t="s">
        <v>92</v>
      </c>
      <c r="AV215" s="11" t="s">
        <v>92</v>
      </c>
      <c r="AW215" s="11" t="s">
        <v>44</v>
      </c>
      <c r="AX215" s="11" t="s">
        <v>90</v>
      </c>
      <c r="AY215" s="245" t="s">
        <v>147</v>
      </c>
    </row>
    <row r="216" s="1" customFormat="1" ht="25.5" customHeight="1">
      <c r="B216" s="47"/>
      <c r="C216" s="222" t="s">
        <v>352</v>
      </c>
      <c r="D216" s="222" t="s">
        <v>149</v>
      </c>
      <c r="E216" s="223" t="s">
        <v>1309</v>
      </c>
      <c r="F216" s="224" t="s">
        <v>1310</v>
      </c>
      <c r="G216" s="225" t="s">
        <v>152</v>
      </c>
      <c r="H216" s="226">
        <v>2144.5</v>
      </c>
      <c r="I216" s="227"/>
      <c r="J216" s="228">
        <f>ROUND(I216*H216,2)</f>
        <v>0</v>
      </c>
      <c r="K216" s="224" t="s">
        <v>153</v>
      </c>
      <c r="L216" s="73"/>
      <c r="M216" s="229" t="s">
        <v>80</v>
      </c>
      <c r="N216" s="230" t="s">
        <v>52</v>
      </c>
      <c r="O216" s="48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AR216" s="24" t="s">
        <v>154</v>
      </c>
      <c r="AT216" s="24" t="s">
        <v>149</v>
      </c>
      <c r="AU216" s="24" t="s">
        <v>92</v>
      </c>
      <c r="AY216" s="24" t="s">
        <v>147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24" t="s">
        <v>90</v>
      </c>
      <c r="BK216" s="233">
        <f>ROUND(I216*H216,2)</f>
        <v>0</v>
      </c>
      <c r="BL216" s="24" t="s">
        <v>154</v>
      </c>
      <c r="BM216" s="24" t="s">
        <v>1311</v>
      </c>
    </row>
    <row r="217" s="11" customFormat="1">
      <c r="B217" s="234"/>
      <c r="C217" s="235"/>
      <c r="D217" s="236" t="s">
        <v>156</v>
      </c>
      <c r="E217" s="237" t="s">
        <v>80</v>
      </c>
      <c r="F217" s="238" t="s">
        <v>1312</v>
      </c>
      <c r="G217" s="235"/>
      <c r="H217" s="239">
        <v>1687.5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156</v>
      </c>
      <c r="AU217" s="245" t="s">
        <v>92</v>
      </c>
      <c r="AV217" s="11" t="s">
        <v>92</v>
      </c>
      <c r="AW217" s="11" t="s">
        <v>44</v>
      </c>
      <c r="AX217" s="11" t="s">
        <v>82</v>
      </c>
      <c r="AY217" s="245" t="s">
        <v>147</v>
      </c>
    </row>
    <row r="218" s="11" customFormat="1">
      <c r="B218" s="234"/>
      <c r="C218" s="235"/>
      <c r="D218" s="236" t="s">
        <v>156</v>
      </c>
      <c r="E218" s="237" t="s">
        <v>80</v>
      </c>
      <c r="F218" s="238" t="s">
        <v>1313</v>
      </c>
      <c r="G218" s="235"/>
      <c r="H218" s="239">
        <v>457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156</v>
      </c>
      <c r="AU218" s="245" t="s">
        <v>92</v>
      </c>
      <c r="AV218" s="11" t="s">
        <v>92</v>
      </c>
      <c r="AW218" s="11" t="s">
        <v>44</v>
      </c>
      <c r="AX218" s="11" t="s">
        <v>82</v>
      </c>
      <c r="AY218" s="245" t="s">
        <v>147</v>
      </c>
    </row>
    <row r="219" s="12" customFormat="1">
      <c r="B219" s="246"/>
      <c r="C219" s="247"/>
      <c r="D219" s="236" t="s">
        <v>156</v>
      </c>
      <c r="E219" s="248" t="s">
        <v>80</v>
      </c>
      <c r="F219" s="249" t="s">
        <v>158</v>
      </c>
      <c r="G219" s="247"/>
      <c r="H219" s="250">
        <v>2144.5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156</v>
      </c>
      <c r="AU219" s="256" t="s">
        <v>92</v>
      </c>
      <c r="AV219" s="12" t="s">
        <v>154</v>
      </c>
      <c r="AW219" s="12" t="s">
        <v>44</v>
      </c>
      <c r="AX219" s="12" t="s">
        <v>90</v>
      </c>
      <c r="AY219" s="256" t="s">
        <v>147</v>
      </c>
    </row>
    <row r="220" s="1" customFormat="1" ht="38.25" customHeight="1">
      <c r="B220" s="47"/>
      <c r="C220" s="222" t="s">
        <v>356</v>
      </c>
      <c r="D220" s="222" t="s">
        <v>149</v>
      </c>
      <c r="E220" s="223" t="s">
        <v>1314</v>
      </c>
      <c r="F220" s="224" t="s">
        <v>1315</v>
      </c>
      <c r="G220" s="225" t="s">
        <v>152</v>
      </c>
      <c r="H220" s="226">
        <v>2144.5</v>
      </c>
      <c r="I220" s="227"/>
      <c r="J220" s="228">
        <f>ROUND(I220*H220,2)</f>
        <v>0</v>
      </c>
      <c r="K220" s="224" t="s">
        <v>153</v>
      </c>
      <c r="L220" s="73"/>
      <c r="M220" s="229" t="s">
        <v>80</v>
      </c>
      <c r="N220" s="230" t="s">
        <v>52</v>
      </c>
      <c r="O220" s="48"/>
      <c r="P220" s="231">
        <f>O220*H220</f>
        <v>0</v>
      </c>
      <c r="Q220" s="231">
        <v>0.00011</v>
      </c>
      <c r="R220" s="231">
        <f>Q220*H220</f>
        <v>0.23589500000000002</v>
      </c>
      <c r="S220" s="231">
        <v>0</v>
      </c>
      <c r="T220" s="232">
        <f>S220*H220</f>
        <v>0</v>
      </c>
      <c r="AR220" s="24" t="s">
        <v>154</v>
      </c>
      <c r="AT220" s="24" t="s">
        <v>149</v>
      </c>
      <c r="AU220" s="24" t="s">
        <v>92</v>
      </c>
      <c r="AY220" s="24" t="s">
        <v>147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24" t="s">
        <v>90</v>
      </c>
      <c r="BK220" s="233">
        <f>ROUND(I220*H220,2)</f>
        <v>0</v>
      </c>
      <c r="BL220" s="24" t="s">
        <v>154</v>
      </c>
      <c r="BM220" s="24" t="s">
        <v>1316</v>
      </c>
    </row>
    <row r="221" s="11" customFormat="1">
      <c r="B221" s="234"/>
      <c r="C221" s="235"/>
      <c r="D221" s="236" t="s">
        <v>156</v>
      </c>
      <c r="E221" s="237" t="s">
        <v>80</v>
      </c>
      <c r="F221" s="238" t="s">
        <v>1317</v>
      </c>
      <c r="G221" s="235"/>
      <c r="H221" s="239">
        <v>1687.5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156</v>
      </c>
      <c r="AU221" s="245" t="s">
        <v>92</v>
      </c>
      <c r="AV221" s="11" t="s">
        <v>92</v>
      </c>
      <c r="AW221" s="11" t="s">
        <v>44</v>
      </c>
      <c r="AX221" s="11" t="s">
        <v>82</v>
      </c>
      <c r="AY221" s="245" t="s">
        <v>147</v>
      </c>
    </row>
    <row r="222" s="11" customFormat="1">
      <c r="B222" s="234"/>
      <c r="C222" s="235"/>
      <c r="D222" s="236" t="s">
        <v>156</v>
      </c>
      <c r="E222" s="237" t="s">
        <v>80</v>
      </c>
      <c r="F222" s="238" t="s">
        <v>1318</v>
      </c>
      <c r="G222" s="235"/>
      <c r="H222" s="239">
        <v>457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156</v>
      </c>
      <c r="AU222" s="245" t="s">
        <v>92</v>
      </c>
      <c r="AV222" s="11" t="s">
        <v>92</v>
      </c>
      <c r="AW222" s="11" t="s">
        <v>44</v>
      </c>
      <c r="AX222" s="11" t="s">
        <v>82</v>
      </c>
      <c r="AY222" s="245" t="s">
        <v>147</v>
      </c>
    </row>
    <row r="223" s="12" customFormat="1">
      <c r="B223" s="246"/>
      <c r="C223" s="247"/>
      <c r="D223" s="236" t="s">
        <v>156</v>
      </c>
      <c r="E223" s="248" t="s">
        <v>80</v>
      </c>
      <c r="F223" s="249" t="s">
        <v>158</v>
      </c>
      <c r="G223" s="247"/>
      <c r="H223" s="250">
        <v>2144.5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156</v>
      </c>
      <c r="AU223" s="256" t="s">
        <v>92</v>
      </c>
      <c r="AV223" s="12" t="s">
        <v>154</v>
      </c>
      <c r="AW223" s="12" t="s">
        <v>44</v>
      </c>
      <c r="AX223" s="12" t="s">
        <v>90</v>
      </c>
      <c r="AY223" s="256" t="s">
        <v>147</v>
      </c>
    </row>
    <row r="224" s="1" customFormat="1" ht="16.5" customHeight="1">
      <c r="B224" s="47"/>
      <c r="C224" s="222" t="s">
        <v>361</v>
      </c>
      <c r="D224" s="222" t="s">
        <v>149</v>
      </c>
      <c r="E224" s="223" t="s">
        <v>1319</v>
      </c>
      <c r="F224" s="224" t="s">
        <v>1320</v>
      </c>
      <c r="G224" s="225" t="s">
        <v>152</v>
      </c>
      <c r="H224" s="226">
        <v>2144.5</v>
      </c>
      <c r="I224" s="227"/>
      <c r="J224" s="228">
        <f>ROUND(I224*H224,2)</f>
        <v>0</v>
      </c>
      <c r="K224" s="224" t="s">
        <v>153</v>
      </c>
      <c r="L224" s="73"/>
      <c r="M224" s="229" t="s">
        <v>80</v>
      </c>
      <c r="N224" s="230" t="s">
        <v>52</v>
      </c>
      <c r="O224" s="48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4" t="s">
        <v>154</v>
      </c>
      <c r="AT224" s="24" t="s">
        <v>149</v>
      </c>
      <c r="AU224" s="24" t="s">
        <v>92</v>
      </c>
      <c r="AY224" s="24" t="s">
        <v>147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90</v>
      </c>
      <c r="BK224" s="233">
        <f>ROUND(I224*H224,2)</f>
        <v>0</v>
      </c>
      <c r="BL224" s="24" t="s">
        <v>154</v>
      </c>
      <c r="BM224" s="24" t="s">
        <v>1321</v>
      </c>
    </row>
    <row r="225" s="11" customFormat="1">
      <c r="B225" s="234"/>
      <c r="C225" s="235"/>
      <c r="D225" s="236" t="s">
        <v>156</v>
      </c>
      <c r="E225" s="237" t="s">
        <v>80</v>
      </c>
      <c r="F225" s="238" t="s">
        <v>1312</v>
      </c>
      <c r="G225" s="235"/>
      <c r="H225" s="239">
        <v>1687.5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156</v>
      </c>
      <c r="AU225" s="245" t="s">
        <v>92</v>
      </c>
      <c r="AV225" s="11" t="s">
        <v>92</v>
      </c>
      <c r="AW225" s="11" t="s">
        <v>44</v>
      </c>
      <c r="AX225" s="11" t="s">
        <v>82</v>
      </c>
      <c r="AY225" s="245" t="s">
        <v>147</v>
      </c>
    </row>
    <row r="226" s="11" customFormat="1">
      <c r="B226" s="234"/>
      <c r="C226" s="235"/>
      <c r="D226" s="236" t="s">
        <v>156</v>
      </c>
      <c r="E226" s="237" t="s">
        <v>80</v>
      </c>
      <c r="F226" s="238" t="s">
        <v>1322</v>
      </c>
      <c r="G226" s="235"/>
      <c r="H226" s="239">
        <v>457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156</v>
      </c>
      <c r="AU226" s="245" t="s">
        <v>92</v>
      </c>
      <c r="AV226" s="11" t="s">
        <v>92</v>
      </c>
      <c r="AW226" s="11" t="s">
        <v>44</v>
      </c>
      <c r="AX226" s="11" t="s">
        <v>82</v>
      </c>
      <c r="AY226" s="245" t="s">
        <v>147</v>
      </c>
    </row>
    <row r="227" s="12" customFormat="1">
      <c r="B227" s="246"/>
      <c r="C227" s="247"/>
      <c r="D227" s="236" t="s">
        <v>156</v>
      </c>
      <c r="E227" s="248" t="s">
        <v>80</v>
      </c>
      <c r="F227" s="249" t="s">
        <v>158</v>
      </c>
      <c r="G227" s="247"/>
      <c r="H227" s="250">
        <v>2144.5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156</v>
      </c>
      <c r="AU227" s="256" t="s">
        <v>92</v>
      </c>
      <c r="AV227" s="12" t="s">
        <v>154</v>
      </c>
      <c r="AW227" s="12" t="s">
        <v>44</v>
      </c>
      <c r="AX227" s="12" t="s">
        <v>90</v>
      </c>
      <c r="AY227" s="256" t="s">
        <v>147</v>
      </c>
    </row>
    <row r="228" s="1" customFormat="1" ht="25.5" customHeight="1">
      <c r="B228" s="47"/>
      <c r="C228" s="222" t="s">
        <v>366</v>
      </c>
      <c r="D228" s="222" t="s">
        <v>149</v>
      </c>
      <c r="E228" s="223" t="s">
        <v>1323</v>
      </c>
      <c r="F228" s="224" t="s">
        <v>1324</v>
      </c>
      <c r="G228" s="225" t="s">
        <v>152</v>
      </c>
      <c r="H228" s="226">
        <v>561</v>
      </c>
      <c r="I228" s="227"/>
      <c r="J228" s="228">
        <f>ROUND(I228*H228,2)</f>
        <v>0</v>
      </c>
      <c r="K228" s="224" t="s">
        <v>153</v>
      </c>
      <c r="L228" s="73"/>
      <c r="M228" s="229" t="s">
        <v>80</v>
      </c>
      <c r="N228" s="230" t="s">
        <v>52</v>
      </c>
      <c r="O228" s="48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4" t="s">
        <v>154</v>
      </c>
      <c r="AT228" s="24" t="s">
        <v>149</v>
      </c>
      <c r="AU228" s="24" t="s">
        <v>92</v>
      </c>
      <c r="AY228" s="24" t="s">
        <v>147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24" t="s">
        <v>90</v>
      </c>
      <c r="BK228" s="233">
        <f>ROUND(I228*H228,2)</f>
        <v>0</v>
      </c>
      <c r="BL228" s="24" t="s">
        <v>154</v>
      </c>
      <c r="BM228" s="24" t="s">
        <v>1325</v>
      </c>
    </row>
    <row r="229" s="11" customFormat="1">
      <c r="B229" s="234"/>
      <c r="C229" s="235"/>
      <c r="D229" s="236" t="s">
        <v>156</v>
      </c>
      <c r="E229" s="237" t="s">
        <v>80</v>
      </c>
      <c r="F229" s="238" t="s">
        <v>1326</v>
      </c>
      <c r="G229" s="235"/>
      <c r="H229" s="239">
        <v>561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156</v>
      </c>
      <c r="AU229" s="245" t="s">
        <v>92</v>
      </c>
      <c r="AV229" s="11" t="s">
        <v>92</v>
      </c>
      <c r="AW229" s="11" t="s">
        <v>44</v>
      </c>
      <c r="AX229" s="11" t="s">
        <v>82</v>
      </c>
      <c r="AY229" s="245" t="s">
        <v>147</v>
      </c>
    </row>
    <row r="230" s="12" customFormat="1">
      <c r="B230" s="246"/>
      <c r="C230" s="247"/>
      <c r="D230" s="236" t="s">
        <v>156</v>
      </c>
      <c r="E230" s="248" t="s">
        <v>80</v>
      </c>
      <c r="F230" s="249" t="s">
        <v>158</v>
      </c>
      <c r="G230" s="247"/>
      <c r="H230" s="250">
        <v>561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156</v>
      </c>
      <c r="AU230" s="256" t="s">
        <v>92</v>
      </c>
      <c r="AV230" s="12" t="s">
        <v>154</v>
      </c>
      <c r="AW230" s="12" t="s">
        <v>44</v>
      </c>
      <c r="AX230" s="12" t="s">
        <v>90</v>
      </c>
      <c r="AY230" s="256" t="s">
        <v>147</v>
      </c>
    </row>
    <row r="231" s="1" customFormat="1" ht="25.5" customHeight="1">
      <c r="B231" s="47"/>
      <c r="C231" s="222" t="s">
        <v>371</v>
      </c>
      <c r="D231" s="222" t="s">
        <v>149</v>
      </c>
      <c r="E231" s="223" t="s">
        <v>1327</v>
      </c>
      <c r="F231" s="224" t="s">
        <v>1328</v>
      </c>
      <c r="G231" s="225" t="s">
        <v>152</v>
      </c>
      <c r="H231" s="226">
        <v>1136.26</v>
      </c>
      <c r="I231" s="227"/>
      <c r="J231" s="228">
        <f>ROUND(I231*H231,2)</f>
        <v>0</v>
      </c>
      <c r="K231" s="224" t="s">
        <v>153</v>
      </c>
      <c r="L231" s="73"/>
      <c r="M231" s="229" t="s">
        <v>80</v>
      </c>
      <c r="N231" s="230" t="s">
        <v>52</v>
      </c>
      <c r="O231" s="48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AR231" s="24" t="s">
        <v>154</v>
      </c>
      <c r="AT231" s="24" t="s">
        <v>149</v>
      </c>
      <c r="AU231" s="24" t="s">
        <v>92</v>
      </c>
      <c r="AY231" s="24" t="s">
        <v>147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24" t="s">
        <v>90</v>
      </c>
      <c r="BK231" s="233">
        <f>ROUND(I231*H231,2)</f>
        <v>0</v>
      </c>
      <c r="BL231" s="24" t="s">
        <v>154</v>
      </c>
      <c r="BM231" s="24" t="s">
        <v>1329</v>
      </c>
    </row>
    <row r="232" s="11" customFormat="1">
      <c r="B232" s="234"/>
      <c r="C232" s="235"/>
      <c r="D232" s="236" t="s">
        <v>156</v>
      </c>
      <c r="E232" s="237" t="s">
        <v>80</v>
      </c>
      <c r="F232" s="238" t="s">
        <v>1330</v>
      </c>
      <c r="G232" s="235"/>
      <c r="H232" s="239">
        <v>411.25999999999999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156</v>
      </c>
      <c r="AU232" s="245" t="s">
        <v>92</v>
      </c>
      <c r="AV232" s="11" t="s">
        <v>92</v>
      </c>
      <c r="AW232" s="11" t="s">
        <v>44</v>
      </c>
      <c r="AX232" s="11" t="s">
        <v>82</v>
      </c>
      <c r="AY232" s="245" t="s">
        <v>147</v>
      </c>
    </row>
    <row r="233" s="11" customFormat="1">
      <c r="B233" s="234"/>
      <c r="C233" s="235"/>
      <c r="D233" s="236" t="s">
        <v>156</v>
      </c>
      <c r="E233" s="237" t="s">
        <v>80</v>
      </c>
      <c r="F233" s="238" t="s">
        <v>1331</v>
      </c>
      <c r="G233" s="235"/>
      <c r="H233" s="239">
        <v>164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156</v>
      </c>
      <c r="AU233" s="245" t="s">
        <v>92</v>
      </c>
      <c r="AV233" s="11" t="s">
        <v>92</v>
      </c>
      <c r="AW233" s="11" t="s">
        <v>44</v>
      </c>
      <c r="AX233" s="11" t="s">
        <v>82</v>
      </c>
      <c r="AY233" s="245" t="s">
        <v>147</v>
      </c>
    </row>
    <row r="234" s="11" customFormat="1">
      <c r="B234" s="234"/>
      <c r="C234" s="235"/>
      <c r="D234" s="236" t="s">
        <v>156</v>
      </c>
      <c r="E234" s="237" t="s">
        <v>80</v>
      </c>
      <c r="F234" s="238" t="s">
        <v>1326</v>
      </c>
      <c r="G234" s="235"/>
      <c r="H234" s="239">
        <v>561</v>
      </c>
      <c r="I234" s="240"/>
      <c r="J234" s="235"/>
      <c r="K234" s="235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156</v>
      </c>
      <c r="AU234" s="245" t="s">
        <v>92</v>
      </c>
      <c r="AV234" s="11" t="s">
        <v>92</v>
      </c>
      <c r="AW234" s="11" t="s">
        <v>44</v>
      </c>
      <c r="AX234" s="11" t="s">
        <v>82</v>
      </c>
      <c r="AY234" s="245" t="s">
        <v>147</v>
      </c>
    </row>
    <row r="235" s="12" customFormat="1">
      <c r="B235" s="246"/>
      <c r="C235" s="247"/>
      <c r="D235" s="236" t="s">
        <v>156</v>
      </c>
      <c r="E235" s="248" t="s">
        <v>80</v>
      </c>
      <c r="F235" s="249" t="s">
        <v>158</v>
      </c>
      <c r="G235" s="247"/>
      <c r="H235" s="250">
        <v>1136.26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AT235" s="256" t="s">
        <v>156</v>
      </c>
      <c r="AU235" s="256" t="s">
        <v>92</v>
      </c>
      <c r="AV235" s="12" t="s">
        <v>154</v>
      </c>
      <c r="AW235" s="12" t="s">
        <v>44</v>
      </c>
      <c r="AX235" s="12" t="s">
        <v>90</v>
      </c>
      <c r="AY235" s="256" t="s">
        <v>147</v>
      </c>
    </row>
    <row r="236" s="1" customFormat="1" ht="25.5" customHeight="1">
      <c r="B236" s="47"/>
      <c r="C236" s="222" t="s">
        <v>376</v>
      </c>
      <c r="D236" s="222" t="s">
        <v>149</v>
      </c>
      <c r="E236" s="223" t="s">
        <v>1332</v>
      </c>
      <c r="F236" s="224" t="s">
        <v>1333</v>
      </c>
      <c r="G236" s="225" t="s">
        <v>152</v>
      </c>
      <c r="H236" s="226">
        <v>3286.2600000000002</v>
      </c>
      <c r="I236" s="227"/>
      <c r="J236" s="228">
        <f>ROUND(I236*H236,2)</f>
        <v>0</v>
      </c>
      <c r="K236" s="224" t="s">
        <v>153</v>
      </c>
      <c r="L236" s="73"/>
      <c r="M236" s="229" t="s">
        <v>80</v>
      </c>
      <c r="N236" s="230" t="s">
        <v>52</v>
      </c>
      <c r="O236" s="48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AR236" s="24" t="s">
        <v>154</v>
      </c>
      <c r="AT236" s="24" t="s">
        <v>149</v>
      </c>
      <c r="AU236" s="24" t="s">
        <v>92</v>
      </c>
      <c r="AY236" s="24" t="s">
        <v>147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24" t="s">
        <v>90</v>
      </c>
      <c r="BK236" s="233">
        <f>ROUND(I236*H236,2)</f>
        <v>0</v>
      </c>
      <c r="BL236" s="24" t="s">
        <v>154</v>
      </c>
      <c r="BM236" s="24" t="s">
        <v>1334</v>
      </c>
    </row>
    <row r="237" s="11" customFormat="1">
      <c r="B237" s="234"/>
      <c r="C237" s="235"/>
      <c r="D237" s="236" t="s">
        <v>156</v>
      </c>
      <c r="E237" s="237" t="s">
        <v>80</v>
      </c>
      <c r="F237" s="238" t="s">
        <v>1335</v>
      </c>
      <c r="G237" s="235"/>
      <c r="H237" s="239">
        <v>2640.2600000000002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156</v>
      </c>
      <c r="AU237" s="245" t="s">
        <v>92</v>
      </c>
      <c r="AV237" s="11" t="s">
        <v>92</v>
      </c>
      <c r="AW237" s="11" t="s">
        <v>44</v>
      </c>
      <c r="AX237" s="11" t="s">
        <v>82</v>
      </c>
      <c r="AY237" s="245" t="s">
        <v>147</v>
      </c>
    </row>
    <row r="238" s="11" customFormat="1">
      <c r="B238" s="234"/>
      <c r="C238" s="235"/>
      <c r="D238" s="236" t="s">
        <v>156</v>
      </c>
      <c r="E238" s="237" t="s">
        <v>80</v>
      </c>
      <c r="F238" s="238" t="s">
        <v>1336</v>
      </c>
      <c r="G238" s="235"/>
      <c r="H238" s="239">
        <v>646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156</v>
      </c>
      <c r="AU238" s="245" t="s">
        <v>92</v>
      </c>
      <c r="AV238" s="11" t="s">
        <v>92</v>
      </c>
      <c r="AW238" s="11" t="s">
        <v>44</v>
      </c>
      <c r="AX238" s="11" t="s">
        <v>82</v>
      </c>
      <c r="AY238" s="245" t="s">
        <v>147</v>
      </c>
    </row>
    <row r="239" s="12" customFormat="1">
      <c r="B239" s="246"/>
      <c r="C239" s="247"/>
      <c r="D239" s="236" t="s">
        <v>156</v>
      </c>
      <c r="E239" s="248" t="s">
        <v>80</v>
      </c>
      <c r="F239" s="249" t="s">
        <v>158</v>
      </c>
      <c r="G239" s="247"/>
      <c r="H239" s="250">
        <v>3286.2600000000002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AT239" s="256" t="s">
        <v>156</v>
      </c>
      <c r="AU239" s="256" t="s">
        <v>92</v>
      </c>
      <c r="AV239" s="12" t="s">
        <v>154</v>
      </c>
      <c r="AW239" s="12" t="s">
        <v>44</v>
      </c>
      <c r="AX239" s="12" t="s">
        <v>90</v>
      </c>
      <c r="AY239" s="256" t="s">
        <v>147</v>
      </c>
    </row>
    <row r="240" s="1" customFormat="1" ht="25.5" customHeight="1">
      <c r="B240" s="47"/>
      <c r="C240" s="222" t="s">
        <v>381</v>
      </c>
      <c r="D240" s="222" t="s">
        <v>149</v>
      </c>
      <c r="E240" s="223" t="s">
        <v>1337</v>
      </c>
      <c r="F240" s="224" t="s">
        <v>1338</v>
      </c>
      <c r="G240" s="225" t="s">
        <v>152</v>
      </c>
      <c r="H240" s="226">
        <v>3286.2600000000002</v>
      </c>
      <c r="I240" s="227"/>
      <c r="J240" s="228">
        <f>ROUND(I240*H240,2)</f>
        <v>0</v>
      </c>
      <c r="K240" s="224" t="s">
        <v>153</v>
      </c>
      <c r="L240" s="73"/>
      <c r="M240" s="229" t="s">
        <v>80</v>
      </c>
      <c r="N240" s="230" t="s">
        <v>52</v>
      </c>
      <c r="O240" s="48"/>
      <c r="P240" s="231">
        <f>O240*H240</f>
        <v>0</v>
      </c>
      <c r="Q240" s="231">
        <v>1.0000000000000001E-05</v>
      </c>
      <c r="R240" s="231">
        <f>Q240*H240</f>
        <v>0.032862600000000006</v>
      </c>
      <c r="S240" s="231">
        <v>0</v>
      </c>
      <c r="T240" s="232">
        <f>S240*H240</f>
        <v>0</v>
      </c>
      <c r="AR240" s="24" t="s">
        <v>154</v>
      </c>
      <c r="AT240" s="24" t="s">
        <v>149</v>
      </c>
      <c r="AU240" s="24" t="s">
        <v>92</v>
      </c>
      <c r="AY240" s="24" t="s">
        <v>147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24" t="s">
        <v>90</v>
      </c>
      <c r="BK240" s="233">
        <f>ROUND(I240*H240,2)</f>
        <v>0</v>
      </c>
      <c r="BL240" s="24" t="s">
        <v>154</v>
      </c>
      <c r="BM240" s="24" t="s">
        <v>1339</v>
      </c>
    </row>
    <row r="241" s="11" customFormat="1">
      <c r="B241" s="234"/>
      <c r="C241" s="235"/>
      <c r="D241" s="236" t="s">
        <v>156</v>
      </c>
      <c r="E241" s="237" t="s">
        <v>80</v>
      </c>
      <c r="F241" s="238" t="s">
        <v>1340</v>
      </c>
      <c r="G241" s="235"/>
      <c r="H241" s="239">
        <v>2640.2600000000002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156</v>
      </c>
      <c r="AU241" s="245" t="s">
        <v>92</v>
      </c>
      <c r="AV241" s="11" t="s">
        <v>92</v>
      </c>
      <c r="AW241" s="11" t="s">
        <v>44</v>
      </c>
      <c r="AX241" s="11" t="s">
        <v>82</v>
      </c>
      <c r="AY241" s="245" t="s">
        <v>147</v>
      </c>
    </row>
    <row r="242" s="11" customFormat="1">
      <c r="B242" s="234"/>
      <c r="C242" s="235"/>
      <c r="D242" s="236" t="s">
        <v>156</v>
      </c>
      <c r="E242" s="237" t="s">
        <v>80</v>
      </c>
      <c r="F242" s="238" t="s">
        <v>1336</v>
      </c>
      <c r="G242" s="235"/>
      <c r="H242" s="239">
        <v>646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156</v>
      </c>
      <c r="AU242" s="245" t="s">
        <v>92</v>
      </c>
      <c r="AV242" s="11" t="s">
        <v>92</v>
      </c>
      <c r="AW242" s="11" t="s">
        <v>44</v>
      </c>
      <c r="AX242" s="11" t="s">
        <v>82</v>
      </c>
      <c r="AY242" s="245" t="s">
        <v>147</v>
      </c>
    </row>
    <row r="243" s="12" customFormat="1">
      <c r="B243" s="246"/>
      <c r="C243" s="247"/>
      <c r="D243" s="236" t="s">
        <v>156</v>
      </c>
      <c r="E243" s="248" t="s">
        <v>80</v>
      </c>
      <c r="F243" s="249" t="s">
        <v>158</v>
      </c>
      <c r="G243" s="247"/>
      <c r="H243" s="250">
        <v>3286.2600000000002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156</v>
      </c>
      <c r="AU243" s="256" t="s">
        <v>92</v>
      </c>
      <c r="AV243" s="12" t="s">
        <v>154</v>
      </c>
      <c r="AW243" s="12" t="s">
        <v>44</v>
      </c>
      <c r="AX243" s="12" t="s">
        <v>90</v>
      </c>
      <c r="AY243" s="256" t="s">
        <v>147</v>
      </c>
    </row>
    <row r="244" s="1" customFormat="1" ht="51" customHeight="1">
      <c r="B244" s="47"/>
      <c r="C244" s="222" t="s">
        <v>387</v>
      </c>
      <c r="D244" s="222" t="s">
        <v>149</v>
      </c>
      <c r="E244" s="223" t="s">
        <v>1341</v>
      </c>
      <c r="F244" s="224" t="s">
        <v>1342</v>
      </c>
      <c r="G244" s="225" t="s">
        <v>152</v>
      </c>
      <c r="H244" s="226">
        <v>1796</v>
      </c>
      <c r="I244" s="227"/>
      <c r="J244" s="228">
        <f>ROUND(I244*H244,2)</f>
        <v>0</v>
      </c>
      <c r="K244" s="224" t="s">
        <v>153</v>
      </c>
      <c r="L244" s="73"/>
      <c r="M244" s="229" t="s">
        <v>80</v>
      </c>
      <c r="N244" s="230" t="s">
        <v>52</v>
      </c>
      <c r="O244" s="48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AR244" s="24" t="s">
        <v>154</v>
      </c>
      <c r="AT244" s="24" t="s">
        <v>149</v>
      </c>
      <c r="AU244" s="24" t="s">
        <v>92</v>
      </c>
      <c r="AY244" s="24" t="s">
        <v>147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24" t="s">
        <v>90</v>
      </c>
      <c r="BK244" s="233">
        <f>ROUND(I244*H244,2)</f>
        <v>0</v>
      </c>
      <c r="BL244" s="24" t="s">
        <v>154</v>
      </c>
      <c r="BM244" s="24" t="s">
        <v>1343</v>
      </c>
    </row>
    <row r="245" s="11" customFormat="1">
      <c r="B245" s="234"/>
      <c r="C245" s="235"/>
      <c r="D245" s="236" t="s">
        <v>156</v>
      </c>
      <c r="E245" s="237" t="s">
        <v>80</v>
      </c>
      <c r="F245" s="238" t="s">
        <v>1344</v>
      </c>
      <c r="G245" s="235"/>
      <c r="H245" s="239">
        <v>1690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156</v>
      </c>
      <c r="AU245" s="245" t="s">
        <v>92</v>
      </c>
      <c r="AV245" s="11" t="s">
        <v>92</v>
      </c>
      <c r="AW245" s="11" t="s">
        <v>44</v>
      </c>
      <c r="AX245" s="11" t="s">
        <v>82</v>
      </c>
      <c r="AY245" s="245" t="s">
        <v>147</v>
      </c>
    </row>
    <row r="246" s="11" customFormat="1">
      <c r="B246" s="234"/>
      <c r="C246" s="235"/>
      <c r="D246" s="236" t="s">
        <v>156</v>
      </c>
      <c r="E246" s="237" t="s">
        <v>80</v>
      </c>
      <c r="F246" s="238" t="s">
        <v>1345</v>
      </c>
      <c r="G246" s="235"/>
      <c r="H246" s="239">
        <v>106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156</v>
      </c>
      <c r="AU246" s="245" t="s">
        <v>92</v>
      </c>
      <c r="AV246" s="11" t="s">
        <v>92</v>
      </c>
      <c r="AW246" s="11" t="s">
        <v>44</v>
      </c>
      <c r="AX246" s="11" t="s">
        <v>82</v>
      </c>
      <c r="AY246" s="245" t="s">
        <v>147</v>
      </c>
    </row>
    <row r="247" s="12" customFormat="1">
      <c r="B247" s="246"/>
      <c r="C247" s="247"/>
      <c r="D247" s="236" t="s">
        <v>156</v>
      </c>
      <c r="E247" s="248" t="s">
        <v>80</v>
      </c>
      <c r="F247" s="249" t="s">
        <v>158</v>
      </c>
      <c r="G247" s="247"/>
      <c r="H247" s="250">
        <v>1796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156</v>
      </c>
      <c r="AU247" s="256" t="s">
        <v>92</v>
      </c>
      <c r="AV247" s="12" t="s">
        <v>154</v>
      </c>
      <c r="AW247" s="12" t="s">
        <v>44</v>
      </c>
      <c r="AX247" s="12" t="s">
        <v>90</v>
      </c>
      <c r="AY247" s="256" t="s">
        <v>147</v>
      </c>
    </row>
    <row r="248" s="1" customFormat="1" ht="51" customHeight="1">
      <c r="B248" s="47"/>
      <c r="C248" s="222" t="s">
        <v>391</v>
      </c>
      <c r="D248" s="222" t="s">
        <v>149</v>
      </c>
      <c r="E248" s="223" t="s">
        <v>1346</v>
      </c>
      <c r="F248" s="224" t="s">
        <v>1347</v>
      </c>
      <c r="G248" s="225" t="s">
        <v>206</v>
      </c>
      <c r="H248" s="226">
        <v>3105</v>
      </c>
      <c r="I248" s="227"/>
      <c r="J248" s="228">
        <f>ROUND(I248*H248,2)</f>
        <v>0</v>
      </c>
      <c r="K248" s="224" t="s">
        <v>153</v>
      </c>
      <c r="L248" s="73"/>
      <c r="M248" s="229" t="s">
        <v>80</v>
      </c>
      <c r="N248" s="230" t="s">
        <v>52</v>
      </c>
      <c r="O248" s="48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AR248" s="24" t="s">
        <v>154</v>
      </c>
      <c r="AT248" s="24" t="s">
        <v>149</v>
      </c>
      <c r="AU248" s="24" t="s">
        <v>92</v>
      </c>
      <c r="AY248" s="24" t="s">
        <v>147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24" t="s">
        <v>90</v>
      </c>
      <c r="BK248" s="233">
        <f>ROUND(I248*H248,2)</f>
        <v>0</v>
      </c>
      <c r="BL248" s="24" t="s">
        <v>154</v>
      </c>
      <c r="BM248" s="24" t="s">
        <v>1348</v>
      </c>
    </row>
    <row r="249" s="11" customFormat="1">
      <c r="B249" s="234"/>
      <c r="C249" s="235"/>
      <c r="D249" s="236" t="s">
        <v>156</v>
      </c>
      <c r="E249" s="237" t="s">
        <v>80</v>
      </c>
      <c r="F249" s="238" t="s">
        <v>1169</v>
      </c>
      <c r="G249" s="235"/>
      <c r="H249" s="239">
        <v>3105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156</v>
      </c>
      <c r="AU249" s="245" t="s">
        <v>92</v>
      </c>
      <c r="AV249" s="11" t="s">
        <v>92</v>
      </c>
      <c r="AW249" s="11" t="s">
        <v>44</v>
      </c>
      <c r="AX249" s="11" t="s">
        <v>82</v>
      </c>
      <c r="AY249" s="245" t="s">
        <v>147</v>
      </c>
    </row>
    <row r="250" s="12" customFormat="1">
      <c r="B250" s="246"/>
      <c r="C250" s="247"/>
      <c r="D250" s="236" t="s">
        <v>156</v>
      </c>
      <c r="E250" s="248" t="s">
        <v>80</v>
      </c>
      <c r="F250" s="249" t="s">
        <v>158</v>
      </c>
      <c r="G250" s="247"/>
      <c r="H250" s="250">
        <v>3105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156</v>
      </c>
      <c r="AU250" s="256" t="s">
        <v>92</v>
      </c>
      <c r="AV250" s="12" t="s">
        <v>154</v>
      </c>
      <c r="AW250" s="12" t="s">
        <v>44</v>
      </c>
      <c r="AX250" s="12" t="s">
        <v>90</v>
      </c>
      <c r="AY250" s="256" t="s">
        <v>147</v>
      </c>
    </row>
    <row r="251" s="1" customFormat="1" ht="51" customHeight="1">
      <c r="B251" s="47"/>
      <c r="C251" s="222" t="s">
        <v>396</v>
      </c>
      <c r="D251" s="222" t="s">
        <v>149</v>
      </c>
      <c r="E251" s="223" t="s">
        <v>1349</v>
      </c>
      <c r="F251" s="224" t="s">
        <v>1350</v>
      </c>
      <c r="G251" s="225" t="s">
        <v>206</v>
      </c>
      <c r="H251" s="226">
        <v>275</v>
      </c>
      <c r="I251" s="227"/>
      <c r="J251" s="228">
        <f>ROUND(I251*H251,2)</f>
        <v>0</v>
      </c>
      <c r="K251" s="224" t="s">
        <v>153</v>
      </c>
      <c r="L251" s="73"/>
      <c r="M251" s="229" t="s">
        <v>80</v>
      </c>
      <c r="N251" s="230" t="s">
        <v>52</v>
      </c>
      <c r="O251" s="48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AR251" s="24" t="s">
        <v>154</v>
      </c>
      <c r="AT251" s="24" t="s">
        <v>149</v>
      </c>
      <c r="AU251" s="24" t="s">
        <v>92</v>
      </c>
      <c r="AY251" s="24" t="s">
        <v>147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24" t="s">
        <v>90</v>
      </c>
      <c r="BK251" s="233">
        <f>ROUND(I251*H251,2)</f>
        <v>0</v>
      </c>
      <c r="BL251" s="24" t="s">
        <v>154</v>
      </c>
      <c r="BM251" s="24" t="s">
        <v>1351</v>
      </c>
    </row>
    <row r="252" s="11" customFormat="1">
      <c r="B252" s="234"/>
      <c r="C252" s="235"/>
      <c r="D252" s="236" t="s">
        <v>156</v>
      </c>
      <c r="E252" s="237" t="s">
        <v>80</v>
      </c>
      <c r="F252" s="238" t="s">
        <v>1165</v>
      </c>
      <c r="G252" s="235"/>
      <c r="H252" s="239">
        <v>275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156</v>
      </c>
      <c r="AU252" s="245" t="s">
        <v>92</v>
      </c>
      <c r="AV252" s="11" t="s">
        <v>92</v>
      </c>
      <c r="AW252" s="11" t="s">
        <v>44</v>
      </c>
      <c r="AX252" s="11" t="s">
        <v>82</v>
      </c>
      <c r="AY252" s="245" t="s">
        <v>147</v>
      </c>
    </row>
    <row r="253" s="12" customFormat="1">
      <c r="B253" s="246"/>
      <c r="C253" s="247"/>
      <c r="D253" s="236" t="s">
        <v>156</v>
      </c>
      <c r="E253" s="248" t="s">
        <v>80</v>
      </c>
      <c r="F253" s="249" t="s">
        <v>158</v>
      </c>
      <c r="G253" s="247"/>
      <c r="H253" s="250">
        <v>275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156</v>
      </c>
      <c r="AU253" s="256" t="s">
        <v>92</v>
      </c>
      <c r="AV253" s="12" t="s">
        <v>154</v>
      </c>
      <c r="AW253" s="12" t="s">
        <v>44</v>
      </c>
      <c r="AX253" s="12" t="s">
        <v>90</v>
      </c>
      <c r="AY253" s="256" t="s">
        <v>147</v>
      </c>
    </row>
    <row r="254" s="10" customFormat="1" ht="22.32" customHeight="1">
      <c r="B254" s="206"/>
      <c r="C254" s="207"/>
      <c r="D254" s="208" t="s">
        <v>81</v>
      </c>
      <c r="E254" s="220" t="s">
        <v>653</v>
      </c>
      <c r="F254" s="220" t="s">
        <v>1025</v>
      </c>
      <c r="G254" s="207"/>
      <c r="H254" s="207"/>
      <c r="I254" s="210"/>
      <c r="J254" s="221">
        <f>BK254</f>
        <v>0</v>
      </c>
      <c r="K254" s="207"/>
      <c r="L254" s="212"/>
      <c r="M254" s="213"/>
      <c r="N254" s="214"/>
      <c r="O254" s="214"/>
      <c r="P254" s="215">
        <f>SUM(P255:P263)</f>
        <v>0</v>
      </c>
      <c r="Q254" s="214"/>
      <c r="R254" s="215">
        <f>SUM(R255:R263)</f>
        <v>0</v>
      </c>
      <c r="S254" s="214"/>
      <c r="T254" s="216">
        <f>SUM(T255:T263)</f>
        <v>0</v>
      </c>
      <c r="AR254" s="217" t="s">
        <v>90</v>
      </c>
      <c r="AT254" s="218" t="s">
        <v>81</v>
      </c>
      <c r="AU254" s="218" t="s">
        <v>92</v>
      </c>
      <c r="AY254" s="217" t="s">
        <v>147</v>
      </c>
      <c r="BK254" s="219">
        <f>SUM(BK255:BK263)</f>
        <v>0</v>
      </c>
    </row>
    <row r="255" s="1" customFormat="1" ht="16.5" customHeight="1">
      <c r="B255" s="47"/>
      <c r="C255" s="222" t="s">
        <v>403</v>
      </c>
      <c r="D255" s="222" t="s">
        <v>149</v>
      </c>
      <c r="E255" s="223" t="s">
        <v>1352</v>
      </c>
      <c r="F255" s="224" t="s">
        <v>1353</v>
      </c>
      <c r="G255" s="225" t="s">
        <v>244</v>
      </c>
      <c r="H255" s="226">
        <v>3485.4560000000001</v>
      </c>
      <c r="I255" s="227"/>
      <c r="J255" s="228">
        <f>ROUND(I255*H255,2)</f>
        <v>0</v>
      </c>
      <c r="K255" s="224" t="s">
        <v>80</v>
      </c>
      <c r="L255" s="73"/>
      <c r="M255" s="229" t="s">
        <v>80</v>
      </c>
      <c r="N255" s="230" t="s">
        <v>52</v>
      </c>
      <c r="O255" s="48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AR255" s="24" t="s">
        <v>154</v>
      </c>
      <c r="AT255" s="24" t="s">
        <v>149</v>
      </c>
      <c r="AU255" s="24" t="s">
        <v>163</v>
      </c>
      <c r="AY255" s="24" t="s">
        <v>147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24" t="s">
        <v>90</v>
      </c>
      <c r="BK255" s="233">
        <f>ROUND(I255*H255,2)</f>
        <v>0</v>
      </c>
      <c r="BL255" s="24" t="s">
        <v>154</v>
      </c>
      <c r="BM255" s="24" t="s">
        <v>1354</v>
      </c>
    </row>
    <row r="256" s="11" customFormat="1">
      <c r="B256" s="234"/>
      <c r="C256" s="235"/>
      <c r="D256" s="236" t="s">
        <v>156</v>
      </c>
      <c r="E256" s="237" t="s">
        <v>80</v>
      </c>
      <c r="F256" s="238" t="s">
        <v>1355</v>
      </c>
      <c r="G256" s="235"/>
      <c r="H256" s="239">
        <v>3485.4560000000001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156</v>
      </c>
      <c r="AU256" s="245" t="s">
        <v>163</v>
      </c>
      <c r="AV256" s="11" t="s">
        <v>92</v>
      </c>
      <c r="AW256" s="11" t="s">
        <v>44</v>
      </c>
      <c r="AX256" s="11" t="s">
        <v>82</v>
      </c>
      <c r="AY256" s="245" t="s">
        <v>147</v>
      </c>
    </row>
    <row r="257" s="12" customFormat="1">
      <c r="B257" s="246"/>
      <c r="C257" s="247"/>
      <c r="D257" s="236" t="s">
        <v>156</v>
      </c>
      <c r="E257" s="248" t="s">
        <v>80</v>
      </c>
      <c r="F257" s="249" t="s">
        <v>158</v>
      </c>
      <c r="G257" s="247"/>
      <c r="H257" s="250">
        <v>3485.4560000000001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156</v>
      </c>
      <c r="AU257" s="256" t="s">
        <v>163</v>
      </c>
      <c r="AV257" s="12" t="s">
        <v>154</v>
      </c>
      <c r="AW257" s="12" t="s">
        <v>44</v>
      </c>
      <c r="AX257" s="12" t="s">
        <v>90</v>
      </c>
      <c r="AY257" s="256" t="s">
        <v>147</v>
      </c>
    </row>
    <row r="258" s="1" customFormat="1" ht="25.5" customHeight="1">
      <c r="B258" s="47"/>
      <c r="C258" s="222" t="s">
        <v>408</v>
      </c>
      <c r="D258" s="222" t="s">
        <v>149</v>
      </c>
      <c r="E258" s="223" t="s">
        <v>1356</v>
      </c>
      <c r="F258" s="224" t="s">
        <v>1357</v>
      </c>
      <c r="G258" s="225" t="s">
        <v>244</v>
      </c>
      <c r="H258" s="226">
        <v>1892.9000000000001</v>
      </c>
      <c r="I258" s="227"/>
      <c r="J258" s="228">
        <f>ROUND(I258*H258,2)</f>
        <v>0</v>
      </c>
      <c r="K258" s="224" t="s">
        <v>80</v>
      </c>
      <c r="L258" s="73"/>
      <c r="M258" s="229" t="s">
        <v>80</v>
      </c>
      <c r="N258" s="230" t="s">
        <v>52</v>
      </c>
      <c r="O258" s="48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AR258" s="24" t="s">
        <v>154</v>
      </c>
      <c r="AT258" s="24" t="s">
        <v>149</v>
      </c>
      <c r="AU258" s="24" t="s">
        <v>163</v>
      </c>
      <c r="AY258" s="24" t="s">
        <v>147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24" t="s">
        <v>90</v>
      </c>
      <c r="BK258" s="233">
        <f>ROUND(I258*H258,2)</f>
        <v>0</v>
      </c>
      <c r="BL258" s="24" t="s">
        <v>154</v>
      </c>
      <c r="BM258" s="24" t="s">
        <v>1358</v>
      </c>
    </row>
    <row r="259" s="11" customFormat="1">
      <c r="B259" s="234"/>
      <c r="C259" s="235"/>
      <c r="D259" s="236" t="s">
        <v>156</v>
      </c>
      <c r="E259" s="237" t="s">
        <v>80</v>
      </c>
      <c r="F259" s="238" t="s">
        <v>1359</v>
      </c>
      <c r="G259" s="235"/>
      <c r="H259" s="239">
        <v>1892.9000000000001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156</v>
      </c>
      <c r="AU259" s="245" t="s">
        <v>163</v>
      </c>
      <c r="AV259" s="11" t="s">
        <v>92</v>
      </c>
      <c r="AW259" s="11" t="s">
        <v>44</v>
      </c>
      <c r="AX259" s="11" t="s">
        <v>82</v>
      </c>
      <c r="AY259" s="245" t="s">
        <v>147</v>
      </c>
    </row>
    <row r="260" s="12" customFormat="1">
      <c r="B260" s="246"/>
      <c r="C260" s="247"/>
      <c r="D260" s="236" t="s">
        <v>156</v>
      </c>
      <c r="E260" s="248" t="s">
        <v>80</v>
      </c>
      <c r="F260" s="249" t="s">
        <v>158</v>
      </c>
      <c r="G260" s="247"/>
      <c r="H260" s="250">
        <v>1892.9000000000001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156</v>
      </c>
      <c r="AU260" s="256" t="s">
        <v>163</v>
      </c>
      <c r="AV260" s="12" t="s">
        <v>154</v>
      </c>
      <c r="AW260" s="12" t="s">
        <v>44</v>
      </c>
      <c r="AX260" s="12" t="s">
        <v>90</v>
      </c>
      <c r="AY260" s="256" t="s">
        <v>147</v>
      </c>
    </row>
    <row r="261" s="1" customFormat="1" ht="25.5" customHeight="1">
      <c r="B261" s="47"/>
      <c r="C261" s="222" t="s">
        <v>416</v>
      </c>
      <c r="D261" s="222" t="s">
        <v>149</v>
      </c>
      <c r="E261" s="223" t="s">
        <v>1360</v>
      </c>
      <c r="F261" s="224" t="s">
        <v>1361</v>
      </c>
      <c r="G261" s="225" t="s">
        <v>244</v>
      </c>
      <c r="H261" s="226">
        <v>1892.9000000000001</v>
      </c>
      <c r="I261" s="227"/>
      <c r="J261" s="228">
        <f>ROUND(I261*H261,2)</f>
        <v>0</v>
      </c>
      <c r="K261" s="224" t="s">
        <v>80</v>
      </c>
      <c r="L261" s="73"/>
      <c r="M261" s="229" t="s">
        <v>80</v>
      </c>
      <c r="N261" s="230" t="s">
        <v>52</v>
      </c>
      <c r="O261" s="48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AR261" s="24" t="s">
        <v>154</v>
      </c>
      <c r="AT261" s="24" t="s">
        <v>149</v>
      </c>
      <c r="AU261" s="24" t="s">
        <v>163</v>
      </c>
      <c r="AY261" s="24" t="s">
        <v>147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24" t="s">
        <v>90</v>
      </c>
      <c r="BK261" s="233">
        <f>ROUND(I261*H261,2)</f>
        <v>0</v>
      </c>
      <c r="BL261" s="24" t="s">
        <v>154</v>
      </c>
      <c r="BM261" s="24" t="s">
        <v>1362</v>
      </c>
    </row>
    <row r="262" s="11" customFormat="1">
      <c r="B262" s="234"/>
      <c r="C262" s="235"/>
      <c r="D262" s="236" t="s">
        <v>156</v>
      </c>
      <c r="E262" s="237" t="s">
        <v>80</v>
      </c>
      <c r="F262" s="238" t="s">
        <v>1363</v>
      </c>
      <c r="G262" s="235"/>
      <c r="H262" s="239">
        <v>1892.9000000000001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156</v>
      </c>
      <c r="AU262" s="245" t="s">
        <v>163</v>
      </c>
      <c r="AV262" s="11" t="s">
        <v>92</v>
      </c>
      <c r="AW262" s="11" t="s">
        <v>44</v>
      </c>
      <c r="AX262" s="11" t="s">
        <v>82</v>
      </c>
      <c r="AY262" s="245" t="s">
        <v>147</v>
      </c>
    </row>
    <row r="263" s="12" customFormat="1">
      <c r="B263" s="246"/>
      <c r="C263" s="247"/>
      <c r="D263" s="236" t="s">
        <v>156</v>
      </c>
      <c r="E263" s="248" t="s">
        <v>80</v>
      </c>
      <c r="F263" s="249" t="s">
        <v>158</v>
      </c>
      <c r="G263" s="247"/>
      <c r="H263" s="250">
        <v>1892.9000000000001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156</v>
      </c>
      <c r="AU263" s="256" t="s">
        <v>163</v>
      </c>
      <c r="AV263" s="12" t="s">
        <v>154</v>
      </c>
      <c r="AW263" s="12" t="s">
        <v>44</v>
      </c>
      <c r="AX263" s="12" t="s">
        <v>90</v>
      </c>
      <c r="AY263" s="256" t="s">
        <v>147</v>
      </c>
    </row>
    <row r="264" s="10" customFormat="1" ht="29.88" customHeight="1">
      <c r="B264" s="206"/>
      <c r="C264" s="207"/>
      <c r="D264" s="208" t="s">
        <v>81</v>
      </c>
      <c r="E264" s="220" t="s">
        <v>1364</v>
      </c>
      <c r="F264" s="220" t="s">
        <v>1365</v>
      </c>
      <c r="G264" s="207"/>
      <c r="H264" s="207"/>
      <c r="I264" s="210"/>
      <c r="J264" s="221">
        <f>BK264</f>
        <v>0</v>
      </c>
      <c r="K264" s="207"/>
      <c r="L264" s="212"/>
      <c r="M264" s="213"/>
      <c r="N264" s="214"/>
      <c r="O264" s="214"/>
      <c r="P264" s="215">
        <f>P265</f>
        <v>0</v>
      </c>
      <c r="Q264" s="214"/>
      <c r="R264" s="215">
        <f>R265</f>
        <v>0</v>
      </c>
      <c r="S264" s="214"/>
      <c r="T264" s="216">
        <f>T265</f>
        <v>0</v>
      </c>
      <c r="AR264" s="217" t="s">
        <v>90</v>
      </c>
      <c r="AT264" s="218" t="s">
        <v>81</v>
      </c>
      <c r="AU264" s="218" t="s">
        <v>90</v>
      </c>
      <c r="AY264" s="217" t="s">
        <v>147</v>
      </c>
      <c r="BK264" s="219">
        <f>BK265</f>
        <v>0</v>
      </c>
    </row>
    <row r="265" s="1" customFormat="1" ht="25.5" customHeight="1">
      <c r="B265" s="47"/>
      <c r="C265" s="222" t="s">
        <v>421</v>
      </c>
      <c r="D265" s="222" t="s">
        <v>149</v>
      </c>
      <c r="E265" s="223" t="s">
        <v>1366</v>
      </c>
      <c r="F265" s="224" t="s">
        <v>1367</v>
      </c>
      <c r="G265" s="225" t="s">
        <v>244</v>
      </c>
      <c r="H265" s="226">
        <v>1045.348</v>
      </c>
      <c r="I265" s="227"/>
      <c r="J265" s="228">
        <f>ROUND(I265*H265,2)</f>
        <v>0</v>
      </c>
      <c r="K265" s="224" t="s">
        <v>153</v>
      </c>
      <c r="L265" s="73"/>
      <c r="M265" s="229" t="s">
        <v>80</v>
      </c>
      <c r="N265" s="230" t="s">
        <v>52</v>
      </c>
      <c r="O265" s="48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AR265" s="24" t="s">
        <v>154</v>
      </c>
      <c r="AT265" s="24" t="s">
        <v>149</v>
      </c>
      <c r="AU265" s="24" t="s">
        <v>92</v>
      </c>
      <c r="AY265" s="24" t="s">
        <v>147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90</v>
      </c>
      <c r="BK265" s="233">
        <f>ROUND(I265*H265,2)</f>
        <v>0</v>
      </c>
      <c r="BL265" s="24" t="s">
        <v>154</v>
      </c>
      <c r="BM265" s="24" t="s">
        <v>1368</v>
      </c>
    </row>
    <row r="266" s="10" customFormat="1" ht="29.88" customHeight="1">
      <c r="B266" s="206"/>
      <c r="C266" s="207"/>
      <c r="D266" s="208" t="s">
        <v>81</v>
      </c>
      <c r="E266" s="220" t="s">
        <v>1030</v>
      </c>
      <c r="F266" s="220" t="s">
        <v>1031</v>
      </c>
      <c r="G266" s="207"/>
      <c r="H266" s="207"/>
      <c r="I266" s="210"/>
      <c r="J266" s="221">
        <f>BK266</f>
        <v>0</v>
      </c>
      <c r="K266" s="207"/>
      <c r="L266" s="212"/>
      <c r="M266" s="213"/>
      <c r="N266" s="214"/>
      <c r="O266" s="214"/>
      <c r="P266" s="215">
        <f>SUM(P267:P275)</f>
        <v>0</v>
      </c>
      <c r="Q266" s="214"/>
      <c r="R266" s="215">
        <f>SUM(R267:R275)</f>
        <v>0</v>
      </c>
      <c r="S266" s="214"/>
      <c r="T266" s="216">
        <f>SUM(T267:T275)</f>
        <v>0</v>
      </c>
      <c r="AR266" s="217" t="s">
        <v>90</v>
      </c>
      <c r="AT266" s="218" t="s">
        <v>81</v>
      </c>
      <c r="AU266" s="218" t="s">
        <v>90</v>
      </c>
      <c r="AY266" s="217" t="s">
        <v>147</v>
      </c>
      <c r="BK266" s="219">
        <f>SUM(BK267:BK275)</f>
        <v>0</v>
      </c>
    </row>
    <row r="267" s="1" customFormat="1" ht="25.5" customHeight="1">
      <c r="B267" s="47"/>
      <c r="C267" s="222" t="s">
        <v>425</v>
      </c>
      <c r="D267" s="222" t="s">
        <v>149</v>
      </c>
      <c r="E267" s="223" t="s">
        <v>1033</v>
      </c>
      <c r="F267" s="224" t="s">
        <v>1034</v>
      </c>
      <c r="G267" s="225" t="s">
        <v>244</v>
      </c>
      <c r="H267" s="226">
        <v>4.4299999999999997</v>
      </c>
      <c r="I267" s="227"/>
      <c r="J267" s="228">
        <f>ROUND(I267*H267,2)</f>
        <v>0</v>
      </c>
      <c r="K267" s="224" t="s">
        <v>153</v>
      </c>
      <c r="L267" s="73"/>
      <c r="M267" s="229" t="s">
        <v>80</v>
      </c>
      <c r="N267" s="230" t="s">
        <v>52</v>
      </c>
      <c r="O267" s="48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AR267" s="24" t="s">
        <v>1035</v>
      </c>
      <c r="AT267" s="24" t="s">
        <v>149</v>
      </c>
      <c r="AU267" s="24" t="s">
        <v>92</v>
      </c>
      <c r="AY267" s="24" t="s">
        <v>147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24" t="s">
        <v>90</v>
      </c>
      <c r="BK267" s="233">
        <f>ROUND(I267*H267,2)</f>
        <v>0</v>
      </c>
      <c r="BL267" s="24" t="s">
        <v>1035</v>
      </c>
      <c r="BM267" s="24" t="s">
        <v>1369</v>
      </c>
    </row>
    <row r="268" s="11" customFormat="1">
      <c r="B268" s="234"/>
      <c r="C268" s="235"/>
      <c r="D268" s="236" t="s">
        <v>156</v>
      </c>
      <c r="E268" s="237" t="s">
        <v>80</v>
      </c>
      <c r="F268" s="238" t="s">
        <v>1370</v>
      </c>
      <c r="G268" s="235"/>
      <c r="H268" s="239">
        <v>4.4299999999999997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AT268" s="245" t="s">
        <v>156</v>
      </c>
      <c r="AU268" s="245" t="s">
        <v>92</v>
      </c>
      <c r="AV268" s="11" t="s">
        <v>92</v>
      </c>
      <c r="AW268" s="11" t="s">
        <v>44</v>
      </c>
      <c r="AX268" s="11" t="s">
        <v>82</v>
      </c>
      <c r="AY268" s="245" t="s">
        <v>147</v>
      </c>
    </row>
    <row r="269" s="12" customFormat="1">
      <c r="B269" s="246"/>
      <c r="C269" s="247"/>
      <c r="D269" s="236" t="s">
        <v>156</v>
      </c>
      <c r="E269" s="248" t="s">
        <v>80</v>
      </c>
      <c r="F269" s="249" t="s">
        <v>158</v>
      </c>
      <c r="G269" s="247"/>
      <c r="H269" s="250">
        <v>4.4299999999999997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AT269" s="256" t="s">
        <v>156</v>
      </c>
      <c r="AU269" s="256" t="s">
        <v>92</v>
      </c>
      <c r="AV269" s="12" t="s">
        <v>154</v>
      </c>
      <c r="AW269" s="12" t="s">
        <v>44</v>
      </c>
      <c r="AX269" s="12" t="s">
        <v>90</v>
      </c>
      <c r="AY269" s="256" t="s">
        <v>147</v>
      </c>
    </row>
    <row r="270" s="1" customFormat="1" ht="25.5" customHeight="1">
      <c r="B270" s="47"/>
      <c r="C270" s="222" t="s">
        <v>429</v>
      </c>
      <c r="D270" s="222" t="s">
        <v>149</v>
      </c>
      <c r="E270" s="223" t="s">
        <v>1371</v>
      </c>
      <c r="F270" s="224" t="s">
        <v>1372</v>
      </c>
      <c r="G270" s="225" t="s">
        <v>244</v>
      </c>
      <c r="H270" s="226">
        <v>1934.558</v>
      </c>
      <c r="I270" s="227"/>
      <c r="J270" s="228">
        <f>ROUND(I270*H270,2)</f>
        <v>0</v>
      </c>
      <c r="K270" s="224" t="s">
        <v>153</v>
      </c>
      <c r="L270" s="73"/>
      <c r="M270" s="229" t="s">
        <v>80</v>
      </c>
      <c r="N270" s="230" t="s">
        <v>52</v>
      </c>
      <c r="O270" s="48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AR270" s="24" t="s">
        <v>1035</v>
      </c>
      <c r="AT270" s="24" t="s">
        <v>149</v>
      </c>
      <c r="AU270" s="24" t="s">
        <v>92</v>
      </c>
      <c r="AY270" s="24" t="s">
        <v>147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24" t="s">
        <v>90</v>
      </c>
      <c r="BK270" s="233">
        <f>ROUND(I270*H270,2)</f>
        <v>0</v>
      </c>
      <c r="BL270" s="24" t="s">
        <v>1035</v>
      </c>
      <c r="BM270" s="24" t="s">
        <v>1373</v>
      </c>
    </row>
    <row r="271" s="11" customFormat="1">
      <c r="B271" s="234"/>
      <c r="C271" s="235"/>
      <c r="D271" s="236" t="s">
        <v>156</v>
      </c>
      <c r="E271" s="237" t="s">
        <v>80</v>
      </c>
      <c r="F271" s="238" t="s">
        <v>1374</v>
      </c>
      <c r="G271" s="235"/>
      <c r="H271" s="239">
        <v>1934.558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156</v>
      </c>
      <c r="AU271" s="245" t="s">
        <v>92</v>
      </c>
      <c r="AV271" s="11" t="s">
        <v>92</v>
      </c>
      <c r="AW271" s="11" t="s">
        <v>44</v>
      </c>
      <c r="AX271" s="11" t="s">
        <v>82</v>
      </c>
      <c r="AY271" s="245" t="s">
        <v>147</v>
      </c>
    </row>
    <row r="272" s="12" customFormat="1">
      <c r="B272" s="246"/>
      <c r="C272" s="247"/>
      <c r="D272" s="236" t="s">
        <v>156</v>
      </c>
      <c r="E272" s="248" t="s">
        <v>80</v>
      </c>
      <c r="F272" s="249" t="s">
        <v>158</v>
      </c>
      <c r="G272" s="247"/>
      <c r="H272" s="250">
        <v>1934.558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156</v>
      </c>
      <c r="AU272" s="256" t="s">
        <v>92</v>
      </c>
      <c r="AV272" s="12" t="s">
        <v>154</v>
      </c>
      <c r="AW272" s="12" t="s">
        <v>44</v>
      </c>
      <c r="AX272" s="12" t="s">
        <v>90</v>
      </c>
      <c r="AY272" s="256" t="s">
        <v>147</v>
      </c>
    </row>
    <row r="273" s="1" customFormat="1" ht="25.5" customHeight="1">
      <c r="B273" s="47"/>
      <c r="C273" s="222" t="s">
        <v>434</v>
      </c>
      <c r="D273" s="222" t="s">
        <v>149</v>
      </c>
      <c r="E273" s="223" t="s">
        <v>1375</v>
      </c>
      <c r="F273" s="224" t="s">
        <v>1034</v>
      </c>
      <c r="G273" s="225" t="s">
        <v>244</v>
      </c>
      <c r="H273" s="226">
        <v>1550.8979999999999</v>
      </c>
      <c r="I273" s="227"/>
      <c r="J273" s="228">
        <f>ROUND(I273*H273,2)</f>
        <v>0</v>
      </c>
      <c r="K273" s="224" t="s">
        <v>153</v>
      </c>
      <c r="L273" s="73"/>
      <c r="M273" s="229" t="s">
        <v>80</v>
      </c>
      <c r="N273" s="230" t="s">
        <v>52</v>
      </c>
      <c r="O273" s="48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AR273" s="24" t="s">
        <v>1035</v>
      </c>
      <c r="AT273" s="24" t="s">
        <v>149</v>
      </c>
      <c r="AU273" s="24" t="s">
        <v>92</v>
      </c>
      <c r="AY273" s="24" t="s">
        <v>147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24" t="s">
        <v>90</v>
      </c>
      <c r="BK273" s="233">
        <f>ROUND(I273*H273,2)</f>
        <v>0</v>
      </c>
      <c r="BL273" s="24" t="s">
        <v>1035</v>
      </c>
      <c r="BM273" s="24" t="s">
        <v>1376</v>
      </c>
    </row>
    <row r="274" s="11" customFormat="1">
      <c r="B274" s="234"/>
      <c r="C274" s="235"/>
      <c r="D274" s="236" t="s">
        <v>156</v>
      </c>
      <c r="E274" s="237" t="s">
        <v>80</v>
      </c>
      <c r="F274" s="238" t="s">
        <v>1377</v>
      </c>
      <c r="G274" s="235"/>
      <c r="H274" s="239">
        <v>1550.8979999999999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156</v>
      </c>
      <c r="AU274" s="245" t="s">
        <v>92</v>
      </c>
      <c r="AV274" s="11" t="s">
        <v>92</v>
      </c>
      <c r="AW274" s="11" t="s">
        <v>44</v>
      </c>
      <c r="AX274" s="11" t="s">
        <v>82</v>
      </c>
      <c r="AY274" s="245" t="s">
        <v>147</v>
      </c>
    </row>
    <row r="275" s="12" customFormat="1">
      <c r="B275" s="246"/>
      <c r="C275" s="247"/>
      <c r="D275" s="236" t="s">
        <v>156</v>
      </c>
      <c r="E275" s="248" t="s">
        <v>80</v>
      </c>
      <c r="F275" s="249" t="s">
        <v>158</v>
      </c>
      <c r="G275" s="247"/>
      <c r="H275" s="250">
        <v>1550.8979999999999</v>
      </c>
      <c r="I275" s="251"/>
      <c r="J275" s="247"/>
      <c r="K275" s="247"/>
      <c r="L275" s="252"/>
      <c r="M275" s="290"/>
      <c r="N275" s="291"/>
      <c r="O275" s="291"/>
      <c r="P275" s="291"/>
      <c r="Q275" s="291"/>
      <c r="R275" s="291"/>
      <c r="S275" s="291"/>
      <c r="T275" s="292"/>
      <c r="AT275" s="256" t="s">
        <v>156</v>
      </c>
      <c r="AU275" s="256" t="s">
        <v>92</v>
      </c>
      <c r="AV275" s="12" t="s">
        <v>154</v>
      </c>
      <c r="AW275" s="12" t="s">
        <v>44</v>
      </c>
      <c r="AX275" s="12" t="s">
        <v>90</v>
      </c>
      <c r="AY275" s="256" t="s">
        <v>147</v>
      </c>
    </row>
    <row r="276" s="1" customFormat="1" ht="6.96" customHeight="1">
      <c r="B276" s="68"/>
      <c r="C276" s="69"/>
      <c r="D276" s="69"/>
      <c r="E276" s="69"/>
      <c r="F276" s="69"/>
      <c r="G276" s="69"/>
      <c r="H276" s="69"/>
      <c r="I276" s="167"/>
      <c r="J276" s="69"/>
      <c r="K276" s="69"/>
      <c r="L276" s="73"/>
    </row>
  </sheetData>
  <sheetProtection sheet="1" autoFilter="0" formatColumns="0" formatRows="0" objects="1" scenarios="1" spinCount="100000" saltValue="aj6rWxQVR9hMy9F7HhDgIvMUJnKMxlilQQSy02Xq8zxuK+jqOtME11ZLcZwQifD8OZpL5heVfWJ6SpCmlSGzvg==" hashValue="jebhd2ifVYuRl/yzpb5fAkxj0PILmqshBnRY7E8Rptl3Ey0SV30G883n+CF/2Q4mGoUQTafjaFzv49Ra49cg6A==" algorithmName="SHA-512" password="CC35"/>
  <autoFilter ref="C83:K27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110</v>
      </c>
      <c r="G1" s="140" t="s">
        <v>111</v>
      </c>
      <c r="H1" s="140"/>
      <c r="I1" s="141"/>
      <c r="J1" s="140" t="s">
        <v>112</v>
      </c>
      <c r="K1" s="139" t="s">
        <v>113</v>
      </c>
      <c r="L1" s="140" t="s">
        <v>114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Obnova vodovodních řadů ul. Bořivojova, Jagellonská a okolí, Praha 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116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1378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28. 6. 2018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71.25" customHeight="1">
      <c r="B24" s="149"/>
      <c r="C24" s="150"/>
      <c r="D24" s="150"/>
      <c r="E24" s="45" t="s">
        <v>118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ROUND(J78,2)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ROUND(SUM(BE78:BE89), 2)</f>
        <v>0</v>
      </c>
      <c r="G30" s="48"/>
      <c r="H30" s="48"/>
      <c r="I30" s="159">
        <v>0.20999999999999999</v>
      </c>
      <c r="J30" s="158">
        <f>ROUND(ROUND((SUM(BE78:BE89)),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ROUND(SUM(BF78:BF89), 2)</f>
        <v>0</v>
      </c>
      <c r="G31" s="48"/>
      <c r="H31" s="48"/>
      <c r="I31" s="159">
        <v>0.14999999999999999</v>
      </c>
      <c r="J31" s="158">
        <f>ROUND(ROUND((SUM(BF78:BF89)),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ROUND(SUM(BG78:BG89),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ROUND(SUM(BH78:BH89),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ROUND(SUM(BI78:BI89),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119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Obnova vodovodních řadů ul. Bořivojova, Jagellonská a okolí, Praha 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116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VRN - Vedlejší rozpočtové náklady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3</v>
      </c>
      <c r="G49" s="48"/>
      <c r="H49" s="48"/>
      <c r="I49" s="147" t="s">
        <v>26</v>
      </c>
      <c r="J49" s="148" t="str">
        <f>IF(J12="","",J12)</f>
        <v>28. 6. 2018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 xml:space="preserve"> Pražská vodohospodářská společnost, a.s.</v>
      </c>
      <c r="G51" s="48"/>
      <c r="H51" s="48"/>
      <c r="I51" s="147" t="s">
        <v>40</v>
      </c>
      <c r="J51" s="45" t="str">
        <f>E21</f>
        <v>aQuion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120</v>
      </c>
      <c r="D54" s="160"/>
      <c r="E54" s="160"/>
      <c r="F54" s="160"/>
      <c r="G54" s="160"/>
      <c r="H54" s="160"/>
      <c r="I54" s="174"/>
      <c r="J54" s="175" t="s">
        <v>121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122</v>
      </c>
      <c r="D56" s="48"/>
      <c r="E56" s="48"/>
      <c r="F56" s="48"/>
      <c r="G56" s="48"/>
      <c r="H56" s="48"/>
      <c r="I56" s="145"/>
      <c r="J56" s="156">
        <f>J78</f>
        <v>0</v>
      </c>
      <c r="K56" s="52"/>
      <c r="AU56" s="24" t="s">
        <v>123</v>
      </c>
    </row>
    <row r="57" s="7" customFormat="1" ht="24.96" customHeight="1">
      <c r="B57" s="178"/>
      <c r="C57" s="179"/>
      <c r="D57" s="180" t="s">
        <v>1379</v>
      </c>
      <c r="E57" s="181"/>
      <c r="F57" s="181"/>
      <c r="G57" s="181"/>
      <c r="H57" s="181"/>
      <c r="I57" s="182"/>
      <c r="J57" s="183">
        <f>J79</f>
        <v>0</v>
      </c>
      <c r="K57" s="184"/>
    </row>
    <row r="58" s="8" customFormat="1" ht="19.92" customHeight="1">
      <c r="B58" s="185"/>
      <c r="C58" s="186"/>
      <c r="D58" s="187" t="s">
        <v>1380</v>
      </c>
      <c r="E58" s="188"/>
      <c r="F58" s="188"/>
      <c r="G58" s="188"/>
      <c r="H58" s="188"/>
      <c r="I58" s="189"/>
      <c r="J58" s="190">
        <f>J80</f>
        <v>0</v>
      </c>
      <c r="K58" s="191"/>
    </row>
    <row r="59" s="1" customFormat="1" ht="21.84" customHeight="1">
      <c r="B59" s="47"/>
      <c r="C59" s="48"/>
      <c r="D59" s="48"/>
      <c r="E59" s="48"/>
      <c r="F59" s="48"/>
      <c r="G59" s="48"/>
      <c r="H59" s="48"/>
      <c r="I59" s="145"/>
      <c r="J59" s="48"/>
      <c r="K59" s="52"/>
    </row>
    <row r="60" s="1" customFormat="1" ht="6.96" customHeight="1">
      <c r="B60" s="68"/>
      <c r="C60" s="69"/>
      <c r="D60" s="69"/>
      <c r="E60" s="69"/>
      <c r="F60" s="69"/>
      <c r="G60" s="69"/>
      <c r="H60" s="69"/>
      <c r="I60" s="167"/>
      <c r="J60" s="69"/>
      <c r="K60" s="70"/>
    </row>
    <row r="64" s="1" customFormat="1" ht="6.96" customHeight="1">
      <c r="B64" s="71"/>
      <c r="C64" s="72"/>
      <c r="D64" s="72"/>
      <c r="E64" s="72"/>
      <c r="F64" s="72"/>
      <c r="G64" s="72"/>
      <c r="H64" s="72"/>
      <c r="I64" s="170"/>
      <c r="J64" s="72"/>
      <c r="K64" s="72"/>
      <c r="L64" s="73"/>
    </row>
    <row r="65" s="1" customFormat="1" ht="36.96" customHeight="1">
      <c r="B65" s="47"/>
      <c r="C65" s="74" t="s">
        <v>131</v>
      </c>
      <c r="D65" s="75"/>
      <c r="E65" s="75"/>
      <c r="F65" s="75"/>
      <c r="G65" s="75"/>
      <c r="H65" s="75"/>
      <c r="I65" s="192"/>
      <c r="J65" s="75"/>
      <c r="K65" s="75"/>
      <c r="L65" s="73"/>
    </row>
    <row r="66" s="1" customFormat="1" ht="6.96" customHeight="1">
      <c r="B66" s="47"/>
      <c r="C66" s="75"/>
      <c r="D66" s="75"/>
      <c r="E66" s="75"/>
      <c r="F66" s="75"/>
      <c r="G66" s="75"/>
      <c r="H66" s="75"/>
      <c r="I66" s="192"/>
      <c r="J66" s="75"/>
      <c r="K66" s="75"/>
      <c r="L66" s="73"/>
    </row>
    <row r="67" s="1" customFormat="1" ht="14.4" customHeight="1">
      <c r="B67" s="47"/>
      <c r="C67" s="77" t="s">
        <v>18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16.5" customHeight="1">
      <c r="B68" s="47"/>
      <c r="C68" s="75"/>
      <c r="D68" s="75"/>
      <c r="E68" s="193" t="str">
        <f>E7</f>
        <v>Obnova vodovodních řadů ul. Bořivojova, Jagellonská a okolí, Praha 3</v>
      </c>
      <c r="F68" s="77"/>
      <c r="G68" s="77"/>
      <c r="H68" s="77"/>
      <c r="I68" s="192"/>
      <c r="J68" s="75"/>
      <c r="K68" s="75"/>
      <c r="L68" s="73"/>
    </row>
    <row r="69" s="1" customFormat="1" ht="14.4" customHeight="1">
      <c r="B69" s="47"/>
      <c r="C69" s="77" t="s">
        <v>116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7.25" customHeight="1">
      <c r="B70" s="47"/>
      <c r="C70" s="75"/>
      <c r="D70" s="75"/>
      <c r="E70" s="83" t="str">
        <f>E9</f>
        <v>VRN - Vedlejší rozpočtové náklady</v>
      </c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8" customHeight="1">
      <c r="B72" s="47"/>
      <c r="C72" s="77" t="s">
        <v>24</v>
      </c>
      <c r="D72" s="75"/>
      <c r="E72" s="75"/>
      <c r="F72" s="194" t="str">
        <f>F12</f>
        <v>Praha 3</v>
      </c>
      <c r="G72" s="75"/>
      <c r="H72" s="75"/>
      <c r="I72" s="195" t="s">
        <v>26</v>
      </c>
      <c r="J72" s="86" t="str">
        <f>IF(J12="","",J12)</f>
        <v>28. 6. 2018</v>
      </c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>
      <c r="B74" s="47"/>
      <c r="C74" s="77" t="s">
        <v>32</v>
      </c>
      <c r="D74" s="75"/>
      <c r="E74" s="75"/>
      <c r="F74" s="194" t="str">
        <f>E15</f>
        <v xml:space="preserve"> Pražská vodohospodářská společnost, a.s.</v>
      </c>
      <c r="G74" s="75"/>
      <c r="H74" s="75"/>
      <c r="I74" s="195" t="s">
        <v>40</v>
      </c>
      <c r="J74" s="194" t="str">
        <f>E21</f>
        <v>aQuion</v>
      </c>
      <c r="K74" s="75"/>
      <c r="L74" s="73"/>
    </row>
    <row r="75" s="1" customFormat="1" ht="14.4" customHeight="1">
      <c r="B75" s="47"/>
      <c r="C75" s="77" t="s">
        <v>38</v>
      </c>
      <c r="D75" s="75"/>
      <c r="E75" s="75"/>
      <c r="F75" s="194" t="str">
        <f>IF(E18="","",E18)</f>
        <v/>
      </c>
      <c r="G75" s="75"/>
      <c r="H75" s="75"/>
      <c r="I75" s="192"/>
      <c r="J75" s="75"/>
      <c r="K75" s="75"/>
      <c r="L75" s="73"/>
    </row>
    <row r="76" s="1" customFormat="1" ht="10.32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9" customFormat="1" ht="29.28" customHeight="1">
      <c r="B77" s="196"/>
      <c r="C77" s="197" t="s">
        <v>132</v>
      </c>
      <c r="D77" s="198" t="s">
        <v>66</v>
      </c>
      <c r="E77" s="198" t="s">
        <v>62</v>
      </c>
      <c r="F77" s="198" t="s">
        <v>133</v>
      </c>
      <c r="G77" s="198" t="s">
        <v>134</v>
      </c>
      <c r="H77" s="198" t="s">
        <v>135</v>
      </c>
      <c r="I77" s="199" t="s">
        <v>136</v>
      </c>
      <c r="J77" s="198" t="s">
        <v>121</v>
      </c>
      <c r="K77" s="200" t="s">
        <v>137</v>
      </c>
      <c r="L77" s="201"/>
      <c r="M77" s="103" t="s">
        <v>138</v>
      </c>
      <c r="N77" s="104" t="s">
        <v>51</v>
      </c>
      <c r="O77" s="104" t="s">
        <v>139</v>
      </c>
      <c r="P77" s="104" t="s">
        <v>140</v>
      </c>
      <c r="Q77" s="104" t="s">
        <v>141</v>
      </c>
      <c r="R77" s="104" t="s">
        <v>142</v>
      </c>
      <c r="S77" s="104" t="s">
        <v>143</v>
      </c>
      <c r="T77" s="105" t="s">
        <v>144</v>
      </c>
    </row>
    <row r="78" s="1" customFormat="1" ht="29.28" customHeight="1">
      <c r="B78" s="47"/>
      <c r="C78" s="109" t="s">
        <v>122</v>
      </c>
      <c r="D78" s="75"/>
      <c r="E78" s="75"/>
      <c r="F78" s="75"/>
      <c r="G78" s="75"/>
      <c r="H78" s="75"/>
      <c r="I78" s="192"/>
      <c r="J78" s="202">
        <f>BK78</f>
        <v>0</v>
      </c>
      <c r="K78" s="75"/>
      <c r="L78" s="73"/>
      <c r="M78" s="106"/>
      <c r="N78" s="107"/>
      <c r="O78" s="107"/>
      <c r="P78" s="203">
        <f>P79</f>
        <v>0</v>
      </c>
      <c r="Q78" s="107"/>
      <c r="R78" s="203">
        <f>R79</f>
        <v>0</v>
      </c>
      <c r="S78" s="107"/>
      <c r="T78" s="204">
        <f>T79</f>
        <v>0</v>
      </c>
      <c r="AT78" s="24" t="s">
        <v>81</v>
      </c>
      <c r="AU78" s="24" t="s">
        <v>123</v>
      </c>
      <c r="BK78" s="205">
        <f>BK79</f>
        <v>0</v>
      </c>
    </row>
    <row r="79" s="10" customFormat="1" ht="37.44001" customHeight="1">
      <c r="B79" s="206"/>
      <c r="C79" s="207"/>
      <c r="D79" s="208" t="s">
        <v>81</v>
      </c>
      <c r="E79" s="209" t="s">
        <v>145</v>
      </c>
      <c r="F79" s="209" t="s">
        <v>1381</v>
      </c>
      <c r="G79" s="207"/>
      <c r="H79" s="207"/>
      <c r="I79" s="210"/>
      <c r="J79" s="211">
        <f>BK79</f>
        <v>0</v>
      </c>
      <c r="K79" s="207"/>
      <c r="L79" s="212"/>
      <c r="M79" s="213"/>
      <c r="N79" s="214"/>
      <c r="O79" s="214"/>
      <c r="P79" s="215">
        <f>P80</f>
        <v>0</v>
      </c>
      <c r="Q79" s="214"/>
      <c r="R79" s="215">
        <f>R80</f>
        <v>0</v>
      </c>
      <c r="S79" s="214"/>
      <c r="T79" s="216">
        <f>T80</f>
        <v>0</v>
      </c>
      <c r="AR79" s="217" t="s">
        <v>90</v>
      </c>
      <c r="AT79" s="218" t="s">
        <v>81</v>
      </c>
      <c r="AU79" s="218" t="s">
        <v>82</v>
      </c>
      <c r="AY79" s="217" t="s">
        <v>147</v>
      </c>
      <c r="BK79" s="219">
        <f>BK80</f>
        <v>0</v>
      </c>
    </row>
    <row r="80" s="10" customFormat="1" ht="19.92" customHeight="1">
      <c r="B80" s="206"/>
      <c r="C80" s="207"/>
      <c r="D80" s="208" t="s">
        <v>81</v>
      </c>
      <c r="E80" s="220" t="s">
        <v>1382</v>
      </c>
      <c r="F80" s="220" t="s">
        <v>1383</v>
      </c>
      <c r="G80" s="207"/>
      <c r="H80" s="207"/>
      <c r="I80" s="210"/>
      <c r="J80" s="221">
        <f>BK80</f>
        <v>0</v>
      </c>
      <c r="K80" s="207"/>
      <c r="L80" s="212"/>
      <c r="M80" s="213"/>
      <c r="N80" s="214"/>
      <c r="O80" s="214"/>
      <c r="P80" s="215">
        <f>SUM(P81:P89)</f>
        <v>0</v>
      </c>
      <c r="Q80" s="214"/>
      <c r="R80" s="215">
        <f>SUM(R81:R89)</f>
        <v>0</v>
      </c>
      <c r="S80" s="214"/>
      <c r="T80" s="216">
        <f>SUM(T81:T89)</f>
        <v>0</v>
      </c>
      <c r="AR80" s="217" t="s">
        <v>90</v>
      </c>
      <c r="AT80" s="218" t="s">
        <v>81</v>
      </c>
      <c r="AU80" s="218" t="s">
        <v>90</v>
      </c>
      <c r="AY80" s="217" t="s">
        <v>147</v>
      </c>
      <c r="BK80" s="219">
        <f>SUM(BK81:BK89)</f>
        <v>0</v>
      </c>
    </row>
    <row r="81" s="1" customFormat="1" ht="16.5" customHeight="1">
      <c r="B81" s="47"/>
      <c r="C81" s="222" t="s">
        <v>90</v>
      </c>
      <c r="D81" s="222" t="s">
        <v>149</v>
      </c>
      <c r="E81" s="223" t="s">
        <v>1384</v>
      </c>
      <c r="F81" s="224" t="s">
        <v>1385</v>
      </c>
      <c r="G81" s="225" t="s">
        <v>1386</v>
      </c>
      <c r="H81" s="226">
        <v>1</v>
      </c>
      <c r="I81" s="227"/>
      <c r="J81" s="228">
        <f>ROUND(I81*H81,2)</f>
        <v>0</v>
      </c>
      <c r="K81" s="224" t="s">
        <v>80</v>
      </c>
      <c r="L81" s="73"/>
      <c r="M81" s="229" t="s">
        <v>80</v>
      </c>
      <c r="N81" s="230" t="s">
        <v>52</v>
      </c>
      <c r="O81" s="48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AR81" s="24" t="s">
        <v>1387</v>
      </c>
      <c r="AT81" s="24" t="s">
        <v>149</v>
      </c>
      <c r="AU81" s="24" t="s">
        <v>92</v>
      </c>
      <c r="AY81" s="24" t="s">
        <v>147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90</v>
      </c>
      <c r="BK81" s="233">
        <f>ROUND(I81*H81,2)</f>
        <v>0</v>
      </c>
      <c r="BL81" s="24" t="s">
        <v>1387</v>
      </c>
      <c r="BM81" s="24" t="s">
        <v>1388</v>
      </c>
    </row>
    <row r="82" s="11" customFormat="1">
      <c r="B82" s="234"/>
      <c r="C82" s="235"/>
      <c r="D82" s="236" t="s">
        <v>156</v>
      </c>
      <c r="E82" s="237" t="s">
        <v>80</v>
      </c>
      <c r="F82" s="238" t="s">
        <v>90</v>
      </c>
      <c r="G82" s="235"/>
      <c r="H82" s="239">
        <v>1</v>
      </c>
      <c r="I82" s="240"/>
      <c r="J82" s="235"/>
      <c r="K82" s="235"/>
      <c r="L82" s="241"/>
      <c r="M82" s="242"/>
      <c r="N82" s="243"/>
      <c r="O82" s="243"/>
      <c r="P82" s="243"/>
      <c r="Q82" s="243"/>
      <c r="R82" s="243"/>
      <c r="S82" s="243"/>
      <c r="T82" s="244"/>
      <c r="AT82" s="245" t="s">
        <v>156</v>
      </c>
      <c r="AU82" s="245" t="s">
        <v>92</v>
      </c>
      <c r="AV82" s="11" t="s">
        <v>92</v>
      </c>
      <c r="AW82" s="11" t="s">
        <v>44</v>
      </c>
      <c r="AX82" s="11" t="s">
        <v>82</v>
      </c>
      <c r="AY82" s="245" t="s">
        <v>147</v>
      </c>
    </row>
    <row r="83" s="12" customFormat="1">
      <c r="B83" s="246"/>
      <c r="C83" s="247"/>
      <c r="D83" s="236" t="s">
        <v>156</v>
      </c>
      <c r="E83" s="248" t="s">
        <v>80</v>
      </c>
      <c r="F83" s="249" t="s">
        <v>158</v>
      </c>
      <c r="G83" s="247"/>
      <c r="H83" s="250">
        <v>1</v>
      </c>
      <c r="I83" s="251"/>
      <c r="J83" s="247"/>
      <c r="K83" s="247"/>
      <c r="L83" s="252"/>
      <c r="M83" s="253"/>
      <c r="N83" s="254"/>
      <c r="O83" s="254"/>
      <c r="P83" s="254"/>
      <c r="Q83" s="254"/>
      <c r="R83" s="254"/>
      <c r="S83" s="254"/>
      <c r="T83" s="255"/>
      <c r="AT83" s="256" t="s">
        <v>156</v>
      </c>
      <c r="AU83" s="256" t="s">
        <v>92</v>
      </c>
      <c r="AV83" s="12" t="s">
        <v>154</v>
      </c>
      <c r="AW83" s="12" t="s">
        <v>44</v>
      </c>
      <c r="AX83" s="12" t="s">
        <v>90</v>
      </c>
      <c r="AY83" s="256" t="s">
        <v>147</v>
      </c>
    </row>
    <row r="84" s="1" customFormat="1" ht="16.5" customHeight="1">
      <c r="B84" s="47"/>
      <c r="C84" s="222" t="s">
        <v>92</v>
      </c>
      <c r="D84" s="222" t="s">
        <v>149</v>
      </c>
      <c r="E84" s="223" t="s">
        <v>1389</v>
      </c>
      <c r="F84" s="224" t="s">
        <v>1390</v>
      </c>
      <c r="G84" s="225" t="s">
        <v>1386</v>
      </c>
      <c r="H84" s="226">
        <v>1</v>
      </c>
      <c r="I84" s="227"/>
      <c r="J84" s="228">
        <f>ROUND(I84*H84,2)</f>
        <v>0</v>
      </c>
      <c r="K84" s="224" t="s">
        <v>80</v>
      </c>
      <c r="L84" s="73"/>
      <c r="M84" s="229" t="s">
        <v>80</v>
      </c>
      <c r="N84" s="230" t="s">
        <v>52</v>
      </c>
      <c r="O84" s="48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AR84" s="24" t="s">
        <v>1387</v>
      </c>
      <c r="AT84" s="24" t="s">
        <v>149</v>
      </c>
      <c r="AU84" s="24" t="s">
        <v>92</v>
      </c>
      <c r="AY84" s="24" t="s">
        <v>147</v>
      </c>
      <c r="BE84" s="233">
        <f>IF(N84="základní",J84,0)</f>
        <v>0</v>
      </c>
      <c r="BF84" s="233">
        <f>IF(N84="snížená",J84,0)</f>
        <v>0</v>
      </c>
      <c r="BG84" s="233">
        <f>IF(N84="zákl. přenesená",J84,0)</f>
        <v>0</v>
      </c>
      <c r="BH84" s="233">
        <f>IF(N84="sníž. přenesená",J84,0)</f>
        <v>0</v>
      </c>
      <c r="BI84" s="233">
        <f>IF(N84="nulová",J84,0)</f>
        <v>0</v>
      </c>
      <c r="BJ84" s="24" t="s">
        <v>90</v>
      </c>
      <c r="BK84" s="233">
        <f>ROUND(I84*H84,2)</f>
        <v>0</v>
      </c>
      <c r="BL84" s="24" t="s">
        <v>1387</v>
      </c>
      <c r="BM84" s="24" t="s">
        <v>1391</v>
      </c>
    </row>
    <row r="85" s="11" customFormat="1">
      <c r="B85" s="234"/>
      <c r="C85" s="235"/>
      <c r="D85" s="236" t="s">
        <v>156</v>
      </c>
      <c r="E85" s="237" t="s">
        <v>80</v>
      </c>
      <c r="F85" s="238" t="s">
        <v>90</v>
      </c>
      <c r="G85" s="235"/>
      <c r="H85" s="239">
        <v>1</v>
      </c>
      <c r="I85" s="240"/>
      <c r="J85" s="235"/>
      <c r="K85" s="235"/>
      <c r="L85" s="241"/>
      <c r="M85" s="242"/>
      <c r="N85" s="243"/>
      <c r="O85" s="243"/>
      <c r="P85" s="243"/>
      <c r="Q85" s="243"/>
      <c r="R85" s="243"/>
      <c r="S85" s="243"/>
      <c r="T85" s="244"/>
      <c r="AT85" s="245" t="s">
        <v>156</v>
      </c>
      <c r="AU85" s="245" t="s">
        <v>92</v>
      </c>
      <c r="AV85" s="11" t="s">
        <v>92</v>
      </c>
      <c r="AW85" s="11" t="s">
        <v>44</v>
      </c>
      <c r="AX85" s="11" t="s">
        <v>82</v>
      </c>
      <c r="AY85" s="245" t="s">
        <v>147</v>
      </c>
    </row>
    <row r="86" s="12" customFormat="1">
      <c r="B86" s="246"/>
      <c r="C86" s="247"/>
      <c r="D86" s="236" t="s">
        <v>156</v>
      </c>
      <c r="E86" s="248" t="s">
        <v>80</v>
      </c>
      <c r="F86" s="249" t="s">
        <v>158</v>
      </c>
      <c r="G86" s="247"/>
      <c r="H86" s="250">
        <v>1</v>
      </c>
      <c r="I86" s="251"/>
      <c r="J86" s="247"/>
      <c r="K86" s="247"/>
      <c r="L86" s="252"/>
      <c r="M86" s="253"/>
      <c r="N86" s="254"/>
      <c r="O86" s="254"/>
      <c r="P86" s="254"/>
      <c r="Q86" s="254"/>
      <c r="R86" s="254"/>
      <c r="S86" s="254"/>
      <c r="T86" s="255"/>
      <c r="AT86" s="256" t="s">
        <v>156</v>
      </c>
      <c r="AU86" s="256" t="s">
        <v>92</v>
      </c>
      <c r="AV86" s="12" t="s">
        <v>154</v>
      </c>
      <c r="AW86" s="12" t="s">
        <v>44</v>
      </c>
      <c r="AX86" s="12" t="s">
        <v>90</v>
      </c>
      <c r="AY86" s="256" t="s">
        <v>147</v>
      </c>
    </row>
    <row r="87" s="1" customFormat="1" ht="16.5" customHeight="1">
      <c r="B87" s="47"/>
      <c r="C87" s="222" t="s">
        <v>163</v>
      </c>
      <c r="D87" s="222" t="s">
        <v>149</v>
      </c>
      <c r="E87" s="223" t="s">
        <v>1392</v>
      </c>
      <c r="F87" s="224" t="s">
        <v>1393</v>
      </c>
      <c r="G87" s="225" t="s">
        <v>1386</v>
      </c>
      <c r="H87" s="226">
        <v>1</v>
      </c>
      <c r="I87" s="227"/>
      <c r="J87" s="228">
        <f>ROUND(I87*H87,2)</f>
        <v>0</v>
      </c>
      <c r="K87" s="224" t="s">
        <v>80</v>
      </c>
      <c r="L87" s="73"/>
      <c r="M87" s="229" t="s">
        <v>80</v>
      </c>
      <c r="N87" s="230" t="s">
        <v>52</v>
      </c>
      <c r="O87" s="48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4" t="s">
        <v>1387</v>
      </c>
      <c r="AT87" s="24" t="s">
        <v>149</v>
      </c>
      <c r="AU87" s="24" t="s">
        <v>92</v>
      </c>
      <c r="AY87" s="24" t="s">
        <v>147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90</v>
      </c>
      <c r="BK87" s="233">
        <f>ROUND(I87*H87,2)</f>
        <v>0</v>
      </c>
      <c r="BL87" s="24" t="s">
        <v>1387</v>
      </c>
      <c r="BM87" s="24" t="s">
        <v>1394</v>
      </c>
    </row>
    <row r="88" s="11" customFormat="1">
      <c r="B88" s="234"/>
      <c r="C88" s="235"/>
      <c r="D88" s="236" t="s">
        <v>156</v>
      </c>
      <c r="E88" s="237" t="s">
        <v>80</v>
      </c>
      <c r="F88" s="238" t="s">
        <v>90</v>
      </c>
      <c r="G88" s="235"/>
      <c r="H88" s="239">
        <v>1</v>
      </c>
      <c r="I88" s="240"/>
      <c r="J88" s="235"/>
      <c r="K88" s="235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156</v>
      </c>
      <c r="AU88" s="245" t="s">
        <v>92</v>
      </c>
      <c r="AV88" s="11" t="s">
        <v>92</v>
      </c>
      <c r="AW88" s="11" t="s">
        <v>44</v>
      </c>
      <c r="AX88" s="11" t="s">
        <v>82</v>
      </c>
      <c r="AY88" s="245" t="s">
        <v>147</v>
      </c>
    </row>
    <row r="89" s="12" customFormat="1">
      <c r="B89" s="246"/>
      <c r="C89" s="247"/>
      <c r="D89" s="236" t="s">
        <v>156</v>
      </c>
      <c r="E89" s="248" t="s">
        <v>80</v>
      </c>
      <c r="F89" s="249" t="s">
        <v>158</v>
      </c>
      <c r="G89" s="247"/>
      <c r="H89" s="250">
        <v>1</v>
      </c>
      <c r="I89" s="251"/>
      <c r="J89" s="247"/>
      <c r="K89" s="247"/>
      <c r="L89" s="252"/>
      <c r="M89" s="290"/>
      <c r="N89" s="291"/>
      <c r="O89" s="291"/>
      <c r="P89" s="291"/>
      <c r="Q89" s="291"/>
      <c r="R89" s="291"/>
      <c r="S89" s="291"/>
      <c r="T89" s="292"/>
      <c r="AT89" s="256" t="s">
        <v>156</v>
      </c>
      <c r="AU89" s="256" t="s">
        <v>92</v>
      </c>
      <c r="AV89" s="12" t="s">
        <v>154</v>
      </c>
      <c r="AW89" s="12" t="s">
        <v>44</v>
      </c>
      <c r="AX89" s="12" t="s">
        <v>90</v>
      </c>
      <c r="AY89" s="256" t="s">
        <v>147</v>
      </c>
    </row>
    <row r="90" s="1" customFormat="1" ht="6.96" customHeight="1">
      <c r="B90" s="68"/>
      <c r="C90" s="69"/>
      <c r="D90" s="69"/>
      <c r="E90" s="69"/>
      <c r="F90" s="69"/>
      <c r="G90" s="69"/>
      <c r="H90" s="69"/>
      <c r="I90" s="167"/>
      <c r="J90" s="69"/>
      <c r="K90" s="69"/>
      <c r="L90" s="73"/>
    </row>
  </sheetData>
  <sheetProtection sheet="1" autoFilter="0" formatColumns="0" formatRows="0" objects="1" scenarios="1" spinCount="100000" saltValue="TEGb75SwP5ZsEOVwnmJsjyABOuSZCmeKMDYH16BbqKU2HfdCIGspTXodc01POMqmBiQD1oBCIQo53zFUvaMw6A==" hashValue="8VGsdaLy0IY4koUClh9R6L07LWIo/fbRITwBmMweDHWbxgdYVSazulUZi4uXN5u/JyTD808aB0LLeQ7DHrO+9Q==" algorithmName="SHA-512" password="CC35"/>
  <autoFilter ref="C77:K89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110</v>
      </c>
      <c r="G1" s="140" t="s">
        <v>111</v>
      </c>
      <c r="H1" s="140"/>
      <c r="I1" s="141"/>
      <c r="J1" s="140" t="s">
        <v>112</v>
      </c>
      <c r="K1" s="139" t="s">
        <v>113</v>
      </c>
      <c r="L1" s="140" t="s">
        <v>114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109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Obnova vodovodních řadů ul. Bořivojova, Jagellonská a okolí, Praha 3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116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1395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28. 6. 2018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71.25" customHeight="1">
      <c r="B24" s="149"/>
      <c r="C24" s="150"/>
      <c r="D24" s="150"/>
      <c r="E24" s="45" t="s">
        <v>118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ROUND(J78,2)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ROUND(SUM(BE78:BE99), 2)</f>
        <v>0</v>
      </c>
      <c r="G30" s="48"/>
      <c r="H30" s="48"/>
      <c r="I30" s="159">
        <v>0.20999999999999999</v>
      </c>
      <c r="J30" s="158">
        <f>ROUND(ROUND((SUM(BE78:BE99)),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ROUND(SUM(BF78:BF99), 2)</f>
        <v>0</v>
      </c>
      <c r="G31" s="48"/>
      <c r="H31" s="48"/>
      <c r="I31" s="159">
        <v>0.14999999999999999</v>
      </c>
      <c r="J31" s="158">
        <f>ROUND(ROUND((SUM(BF78:BF99)),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ROUND(SUM(BG78:BG99),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ROUND(SUM(BH78:BH99),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ROUND(SUM(BI78:BI99),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119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Obnova vodovodních řadů ul. Bořivojova, Jagellonská a okolí, Praha 3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116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ON - Ostatní náklady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3</v>
      </c>
      <c r="G49" s="48"/>
      <c r="H49" s="48"/>
      <c r="I49" s="147" t="s">
        <v>26</v>
      </c>
      <c r="J49" s="148" t="str">
        <f>IF(J12="","",J12)</f>
        <v>28. 6. 2018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 xml:space="preserve"> Pražská vodohospodářská společnost, a.s.</v>
      </c>
      <c r="G51" s="48"/>
      <c r="H51" s="48"/>
      <c r="I51" s="147" t="s">
        <v>40</v>
      </c>
      <c r="J51" s="45" t="str">
        <f>E21</f>
        <v>aQuion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120</v>
      </c>
      <c r="D54" s="160"/>
      <c r="E54" s="160"/>
      <c r="F54" s="160"/>
      <c r="G54" s="160"/>
      <c r="H54" s="160"/>
      <c r="I54" s="174"/>
      <c r="J54" s="175" t="s">
        <v>121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122</v>
      </c>
      <c r="D56" s="48"/>
      <c r="E56" s="48"/>
      <c r="F56" s="48"/>
      <c r="G56" s="48"/>
      <c r="H56" s="48"/>
      <c r="I56" s="145"/>
      <c r="J56" s="156">
        <f>J78</f>
        <v>0</v>
      </c>
      <c r="K56" s="52"/>
      <c r="AU56" s="24" t="s">
        <v>123</v>
      </c>
    </row>
    <row r="57" s="7" customFormat="1" ht="24.96" customHeight="1">
      <c r="B57" s="178"/>
      <c r="C57" s="179"/>
      <c r="D57" s="180" t="s">
        <v>1396</v>
      </c>
      <c r="E57" s="181"/>
      <c r="F57" s="181"/>
      <c r="G57" s="181"/>
      <c r="H57" s="181"/>
      <c r="I57" s="182"/>
      <c r="J57" s="183">
        <f>J79</f>
        <v>0</v>
      </c>
      <c r="K57" s="184"/>
    </row>
    <row r="58" s="8" customFormat="1" ht="19.92" customHeight="1">
      <c r="B58" s="185"/>
      <c r="C58" s="186"/>
      <c r="D58" s="187" t="s">
        <v>1397</v>
      </c>
      <c r="E58" s="188"/>
      <c r="F58" s="188"/>
      <c r="G58" s="188"/>
      <c r="H58" s="188"/>
      <c r="I58" s="189"/>
      <c r="J58" s="190">
        <f>J80</f>
        <v>0</v>
      </c>
      <c r="K58" s="191"/>
    </row>
    <row r="59" s="1" customFormat="1" ht="21.84" customHeight="1">
      <c r="B59" s="47"/>
      <c r="C59" s="48"/>
      <c r="D59" s="48"/>
      <c r="E59" s="48"/>
      <c r="F59" s="48"/>
      <c r="G59" s="48"/>
      <c r="H59" s="48"/>
      <c r="I59" s="145"/>
      <c r="J59" s="48"/>
      <c r="K59" s="52"/>
    </row>
    <row r="60" s="1" customFormat="1" ht="6.96" customHeight="1">
      <c r="B60" s="68"/>
      <c r="C60" s="69"/>
      <c r="D60" s="69"/>
      <c r="E60" s="69"/>
      <c r="F60" s="69"/>
      <c r="G60" s="69"/>
      <c r="H60" s="69"/>
      <c r="I60" s="167"/>
      <c r="J60" s="69"/>
      <c r="K60" s="70"/>
    </row>
    <row r="64" s="1" customFormat="1" ht="6.96" customHeight="1">
      <c r="B64" s="71"/>
      <c r="C64" s="72"/>
      <c r="D64" s="72"/>
      <c r="E64" s="72"/>
      <c r="F64" s="72"/>
      <c r="G64" s="72"/>
      <c r="H64" s="72"/>
      <c r="I64" s="170"/>
      <c r="J64" s="72"/>
      <c r="K64" s="72"/>
      <c r="L64" s="73"/>
    </row>
    <row r="65" s="1" customFormat="1" ht="36.96" customHeight="1">
      <c r="B65" s="47"/>
      <c r="C65" s="74" t="s">
        <v>131</v>
      </c>
      <c r="D65" s="75"/>
      <c r="E65" s="75"/>
      <c r="F65" s="75"/>
      <c r="G65" s="75"/>
      <c r="H65" s="75"/>
      <c r="I65" s="192"/>
      <c r="J65" s="75"/>
      <c r="K65" s="75"/>
      <c r="L65" s="73"/>
    </row>
    <row r="66" s="1" customFormat="1" ht="6.96" customHeight="1">
      <c r="B66" s="47"/>
      <c r="C66" s="75"/>
      <c r="D66" s="75"/>
      <c r="E66" s="75"/>
      <c r="F66" s="75"/>
      <c r="G66" s="75"/>
      <c r="H66" s="75"/>
      <c r="I66" s="192"/>
      <c r="J66" s="75"/>
      <c r="K66" s="75"/>
      <c r="L66" s="73"/>
    </row>
    <row r="67" s="1" customFormat="1" ht="14.4" customHeight="1">
      <c r="B67" s="47"/>
      <c r="C67" s="77" t="s">
        <v>18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16.5" customHeight="1">
      <c r="B68" s="47"/>
      <c r="C68" s="75"/>
      <c r="D68" s="75"/>
      <c r="E68" s="193" t="str">
        <f>E7</f>
        <v>Obnova vodovodních řadů ul. Bořivojova, Jagellonská a okolí, Praha 3</v>
      </c>
      <c r="F68" s="77"/>
      <c r="G68" s="77"/>
      <c r="H68" s="77"/>
      <c r="I68" s="192"/>
      <c r="J68" s="75"/>
      <c r="K68" s="75"/>
      <c r="L68" s="73"/>
    </row>
    <row r="69" s="1" customFormat="1" ht="14.4" customHeight="1">
      <c r="B69" s="47"/>
      <c r="C69" s="77" t="s">
        <v>116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7.25" customHeight="1">
      <c r="B70" s="47"/>
      <c r="C70" s="75"/>
      <c r="D70" s="75"/>
      <c r="E70" s="83" t="str">
        <f>E9</f>
        <v>ON - Ostatní náklady</v>
      </c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8" customHeight="1">
      <c r="B72" s="47"/>
      <c r="C72" s="77" t="s">
        <v>24</v>
      </c>
      <c r="D72" s="75"/>
      <c r="E72" s="75"/>
      <c r="F72" s="194" t="str">
        <f>F12</f>
        <v>Praha 3</v>
      </c>
      <c r="G72" s="75"/>
      <c r="H72" s="75"/>
      <c r="I72" s="195" t="s">
        <v>26</v>
      </c>
      <c r="J72" s="86" t="str">
        <f>IF(J12="","",J12)</f>
        <v>28. 6. 2018</v>
      </c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>
      <c r="B74" s="47"/>
      <c r="C74" s="77" t="s">
        <v>32</v>
      </c>
      <c r="D74" s="75"/>
      <c r="E74" s="75"/>
      <c r="F74" s="194" t="str">
        <f>E15</f>
        <v xml:space="preserve"> Pražská vodohospodářská společnost, a.s.</v>
      </c>
      <c r="G74" s="75"/>
      <c r="H74" s="75"/>
      <c r="I74" s="195" t="s">
        <v>40</v>
      </c>
      <c r="J74" s="194" t="str">
        <f>E21</f>
        <v>aQuion</v>
      </c>
      <c r="K74" s="75"/>
      <c r="L74" s="73"/>
    </row>
    <row r="75" s="1" customFormat="1" ht="14.4" customHeight="1">
      <c r="B75" s="47"/>
      <c r="C75" s="77" t="s">
        <v>38</v>
      </c>
      <c r="D75" s="75"/>
      <c r="E75" s="75"/>
      <c r="F75" s="194" t="str">
        <f>IF(E18="","",E18)</f>
        <v/>
      </c>
      <c r="G75" s="75"/>
      <c r="H75" s="75"/>
      <c r="I75" s="192"/>
      <c r="J75" s="75"/>
      <c r="K75" s="75"/>
      <c r="L75" s="73"/>
    </row>
    <row r="76" s="1" customFormat="1" ht="10.32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9" customFormat="1" ht="29.28" customHeight="1">
      <c r="B77" s="196"/>
      <c r="C77" s="197" t="s">
        <v>132</v>
      </c>
      <c r="D77" s="198" t="s">
        <v>66</v>
      </c>
      <c r="E77" s="198" t="s">
        <v>62</v>
      </c>
      <c r="F77" s="198" t="s">
        <v>133</v>
      </c>
      <c r="G77" s="198" t="s">
        <v>134</v>
      </c>
      <c r="H77" s="198" t="s">
        <v>135</v>
      </c>
      <c r="I77" s="199" t="s">
        <v>136</v>
      </c>
      <c r="J77" s="198" t="s">
        <v>121</v>
      </c>
      <c r="K77" s="200" t="s">
        <v>137</v>
      </c>
      <c r="L77" s="201"/>
      <c r="M77" s="103" t="s">
        <v>138</v>
      </c>
      <c r="N77" s="104" t="s">
        <v>51</v>
      </c>
      <c r="O77" s="104" t="s">
        <v>139</v>
      </c>
      <c r="P77" s="104" t="s">
        <v>140</v>
      </c>
      <c r="Q77" s="104" t="s">
        <v>141</v>
      </c>
      <c r="R77" s="104" t="s">
        <v>142</v>
      </c>
      <c r="S77" s="104" t="s">
        <v>143</v>
      </c>
      <c r="T77" s="105" t="s">
        <v>144</v>
      </c>
    </row>
    <row r="78" s="1" customFormat="1" ht="29.28" customHeight="1">
      <c r="B78" s="47"/>
      <c r="C78" s="109" t="s">
        <v>122</v>
      </c>
      <c r="D78" s="75"/>
      <c r="E78" s="75"/>
      <c r="F78" s="75"/>
      <c r="G78" s="75"/>
      <c r="H78" s="75"/>
      <c r="I78" s="192"/>
      <c r="J78" s="202">
        <f>BK78</f>
        <v>0</v>
      </c>
      <c r="K78" s="75"/>
      <c r="L78" s="73"/>
      <c r="M78" s="106"/>
      <c r="N78" s="107"/>
      <c r="O78" s="107"/>
      <c r="P78" s="203">
        <f>P79</f>
        <v>0</v>
      </c>
      <c r="Q78" s="107"/>
      <c r="R78" s="203">
        <f>R79</f>
        <v>0</v>
      </c>
      <c r="S78" s="107"/>
      <c r="T78" s="204">
        <f>T79</f>
        <v>0</v>
      </c>
      <c r="AT78" s="24" t="s">
        <v>81</v>
      </c>
      <c r="AU78" s="24" t="s">
        <v>123</v>
      </c>
      <c r="BK78" s="205">
        <f>BK79</f>
        <v>0</v>
      </c>
    </row>
    <row r="79" s="10" customFormat="1" ht="37.44001" customHeight="1">
      <c r="B79" s="206"/>
      <c r="C79" s="207"/>
      <c r="D79" s="208" t="s">
        <v>81</v>
      </c>
      <c r="E79" s="209" t="s">
        <v>145</v>
      </c>
      <c r="F79" s="209" t="s">
        <v>1398</v>
      </c>
      <c r="G79" s="207"/>
      <c r="H79" s="207"/>
      <c r="I79" s="210"/>
      <c r="J79" s="211">
        <f>BK79</f>
        <v>0</v>
      </c>
      <c r="K79" s="207"/>
      <c r="L79" s="212"/>
      <c r="M79" s="213"/>
      <c r="N79" s="214"/>
      <c r="O79" s="214"/>
      <c r="P79" s="215">
        <f>P80</f>
        <v>0</v>
      </c>
      <c r="Q79" s="214"/>
      <c r="R79" s="215">
        <f>R80</f>
        <v>0</v>
      </c>
      <c r="S79" s="214"/>
      <c r="T79" s="216">
        <f>T80</f>
        <v>0</v>
      </c>
      <c r="AR79" s="217" t="s">
        <v>90</v>
      </c>
      <c r="AT79" s="218" t="s">
        <v>81</v>
      </c>
      <c r="AU79" s="218" t="s">
        <v>82</v>
      </c>
      <c r="AY79" s="217" t="s">
        <v>147</v>
      </c>
      <c r="BK79" s="219">
        <f>BK80</f>
        <v>0</v>
      </c>
    </row>
    <row r="80" s="10" customFormat="1" ht="19.92" customHeight="1">
      <c r="B80" s="206"/>
      <c r="C80" s="207"/>
      <c r="D80" s="208" t="s">
        <v>81</v>
      </c>
      <c r="E80" s="220" t="s">
        <v>1382</v>
      </c>
      <c r="F80" s="220" t="s">
        <v>1398</v>
      </c>
      <c r="G80" s="207"/>
      <c r="H80" s="207"/>
      <c r="I80" s="210"/>
      <c r="J80" s="221">
        <f>BK80</f>
        <v>0</v>
      </c>
      <c r="K80" s="207"/>
      <c r="L80" s="212"/>
      <c r="M80" s="213"/>
      <c r="N80" s="214"/>
      <c r="O80" s="214"/>
      <c r="P80" s="215">
        <f>SUM(P81:P99)</f>
        <v>0</v>
      </c>
      <c r="Q80" s="214"/>
      <c r="R80" s="215">
        <f>SUM(R81:R99)</f>
        <v>0</v>
      </c>
      <c r="S80" s="214"/>
      <c r="T80" s="216">
        <f>SUM(T81:T99)</f>
        <v>0</v>
      </c>
      <c r="AR80" s="217" t="s">
        <v>90</v>
      </c>
      <c r="AT80" s="218" t="s">
        <v>81</v>
      </c>
      <c r="AU80" s="218" t="s">
        <v>90</v>
      </c>
      <c r="AY80" s="217" t="s">
        <v>147</v>
      </c>
      <c r="BK80" s="219">
        <f>SUM(BK81:BK99)</f>
        <v>0</v>
      </c>
    </row>
    <row r="81" s="1" customFormat="1" ht="25.5" customHeight="1">
      <c r="B81" s="47"/>
      <c r="C81" s="222" t="s">
        <v>90</v>
      </c>
      <c r="D81" s="222" t="s">
        <v>149</v>
      </c>
      <c r="E81" s="223" t="s">
        <v>1384</v>
      </c>
      <c r="F81" s="224" t="s">
        <v>1399</v>
      </c>
      <c r="G81" s="225" t="s">
        <v>1400</v>
      </c>
      <c r="H81" s="226">
        <v>1</v>
      </c>
      <c r="I81" s="227"/>
      <c r="J81" s="228">
        <f>ROUND(I81*H81,2)</f>
        <v>0</v>
      </c>
      <c r="K81" s="224" t="s">
        <v>80</v>
      </c>
      <c r="L81" s="73"/>
      <c r="M81" s="229" t="s">
        <v>80</v>
      </c>
      <c r="N81" s="230" t="s">
        <v>52</v>
      </c>
      <c r="O81" s="48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AR81" s="24" t="s">
        <v>1401</v>
      </c>
      <c r="AT81" s="24" t="s">
        <v>149</v>
      </c>
      <c r="AU81" s="24" t="s">
        <v>92</v>
      </c>
      <c r="AY81" s="24" t="s">
        <v>147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90</v>
      </c>
      <c r="BK81" s="233">
        <f>ROUND(I81*H81,2)</f>
        <v>0</v>
      </c>
      <c r="BL81" s="24" t="s">
        <v>1401</v>
      </c>
      <c r="BM81" s="24" t="s">
        <v>1402</v>
      </c>
    </row>
    <row r="82" s="11" customFormat="1">
      <c r="B82" s="234"/>
      <c r="C82" s="235"/>
      <c r="D82" s="236" t="s">
        <v>156</v>
      </c>
      <c r="E82" s="237" t="s">
        <v>80</v>
      </c>
      <c r="F82" s="238" t="s">
        <v>90</v>
      </c>
      <c r="G82" s="235"/>
      <c r="H82" s="239">
        <v>1</v>
      </c>
      <c r="I82" s="240"/>
      <c r="J82" s="235"/>
      <c r="K82" s="235"/>
      <c r="L82" s="241"/>
      <c r="M82" s="242"/>
      <c r="N82" s="243"/>
      <c r="O82" s="243"/>
      <c r="P82" s="243"/>
      <c r="Q82" s="243"/>
      <c r="R82" s="243"/>
      <c r="S82" s="243"/>
      <c r="T82" s="244"/>
      <c r="AT82" s="245" t="s">
        <v>156</v>
      </c>
      <c r="AU82" s="245" t="s">
        <v>92</v>
      </c>
      <c r="AV82" s="11" t="s">
        <v>92</v>
      </c>
      <c r="AW82" s="11" t="s">
        <v>44</v>
      </c>
      <c r="AX82" s="11" t="s">
        <v>82</v>
      </c>
      <c r="AY82" s="245" t="s">
        <v>147</v>
      </c>
    </row>
    <row r="83" s="12" customFormat="1">
      <c r="B83" s="246"/>
      <c r="C83" s="247"/>
      <c r="D83" s="236" t="s">
        <v>156</v>
      </c>
      <c r="E83" s="248" t="s">
        <v>80</v>
      </c>
      <c r="F83" s="249" t="s">
        <v>158</v>
      </c>
      <c r="G83" s="247"/>
      <c r="H83" s="250">
        <v>1</v>
      </c>
      <c r="I83" s="251"/>
      <c r="J83" s="247"/>
      <c r="K83" s="247"/>
      <c r="L83" s="252"/>
      <c r="M83" s="253"/>
      <c r="N83" s="254"/>
      <c r="O83" s="254"/>
      <c r="P83" s="254"/>
      <c r="Q83" s="254"/>
      <c r="R83" s="254"/>
      <c r="S83" s="254"/>
      <c r="T83" s="255"/>
      <c r="AT83" s="256" t="s">
        <v>156</v>
      </c>
      <c r="AU83" s="256" t="s">
        <v>92</v>
      </c>
      <c r="AV83" s="12" t="s">
        <v>154</v>
      </c>
      <c r="AW83" s="12" t="s">
        <v>44</v>
      </c>
      <c r="AX83" s="12" t="s">
        <v>90</v>
      </c>
      <c r="AY83" s="256" t="s">
        <v>147</v>
      </c>
    </row>
    <row r="84" s="1" customFormat="1" ht="25.5" customHeight="1">
      <c r="B84" s="47"/>
      <c r="C84" s="222" t="s">
        <v>92</v>
      </c>
      <c r="D84" s="222" t="s">
        <v>149</v>
      </c>
      <c r="E84" s="223" t="s">
        <v>1389</v>
      </c>
      <c r="F84" s="224" t="s">
        <v>1403</v>
      </c>
      <c r="G84" s="225" t="s">
        <v>1400</v>
      </c>
      <c r="H84" s="226">
        <v>1</v>
      </c>
      <c r="I84" s="227"/>
      <c r="J84" s="228">
        <f>ROUND(I84*H84,2)</f>
        <v>0</v>
      </c>
      <c r="K84" s="224" t="s">
        <v>80</v>
      </c>
      <c r="L84" s="73"/>
      <c r="M84" s="229" t="s">
        <v>80</v>
      </c>
      <c r="N84" s="230" t="s">
        <v>52</v>
      </c>
      <c r="O84" s="48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AR84" s="24" t="s">
        <v>1401</v>
      </c>
      <c r="AT84" s="24" t="s">
        <v>149</v>
      </c>
      <c r="AU84" s="24" t="s">
        <v>92</v>
      </c>
      <c r="AY84" s="24" t="s">
        <v>147</v>
      </c>
      <c r="BE84" s="233">
        <f>IF(N84="základní",J84,0)</f>
        <v>0</v>
      </c>
      <c r="BF84" s="233">
        <f>IF(N84="snížená",J84,0)</f>
        <v>0</v>
      </c>
      <c r="BG84" s="233">
        <f>IF(N84="zákl. přenesená",J84,0)</f>
        <v>0</v>
      </c>
      <c r="BH84" s="233">
        <f>IF(N84="sníž. přenesená",J84,0)</f>
        <v>0</v>
      </c>
      <c r="BI84" s="233">
        <f>IF(N84="nulová",J84,0)</f>
        <v>0</v>
      </c>
      <c r="BJ84" s="24" t="s">
        <v>90</v>
      </c>
      <c r="BK84" s="233">
        <f>ROUND(I84*H84,2)</f>
        <v>0</v>
      </c>
      <c r="BL84" s="24" t="s">
        <v>1401</v>
      </c>
      <c r="BM84" s="24" t="s">
        <v>1404</v>
      </c>
    </row>
    <row r="85" s="11" customFormat="1">
      <c r="B85" s="234"/>
      <c r="C85" s="235"/>
      <c r="D85" s="236" t="s">
        <v>156</v>
      </c>
      <c r="E85" s="237" t="s">
        <v>80</v>
      </c>
      <c r="F85" s="238" t="s">
        <v>90</v>
      </c>
      <c r="G85" s="235"/>
      <c r="H85" s="239">
        <v>1</v>
      </c>
      <c r="I85" s="240"/>
      <c r="J85" s="235"/>
      <c r="K85" s="235"/>
      <c r="L85" s="241"/>
      <c r="M85" s="242"/>
      <c r="N85" s="243"/>
      <c r="O85" s="243"/>
      <c r="P85" s="243"/>
      <c r="Q85" s="243"/>
      <c r="R85" s="243"/>
      <c r="S85" s="243"/>
      <c r="T85" s="244"/>
      <c r="AT85" s="245" t="s">
        <v>156</v>
      </c>
      <c r="AU85" s="245" t="s">
        <v>92</v>
      </c>
      <c r="AV85" s="11" t="s">
        <v>92</v>
      </c>
      <c r="AW85" s="11" t="s">
        <v>44</v>
      </c>
      <c r="AX85" s="11" t="s">
        <v>82</v>
      </c>
      <c r="AY85" s="245" t="s">
        <v>147</v>
      </c>
    </row>
    <row r="86" s="12" customFormat="1">
      <c r="B86" s="246"/>
      <c r="C86" s="247"/>
      <c r="D86" s="236" t="s">
        <v>156</v>
      </c>
      <c r="E86" s="248" t="s">
        <v>80</v>
      </c>
      <c r="F86" s="249" t="s">
        <v>158</v>
      </c>
      <c r="G86" s="247"/>
      <c r="H86" s="250">
        <v>1</v>
      </c>
      <c r="I86" s="251"/>
      <c r="J86" s="247"/>
      <c r="K86" s="247"/>
      <c r="L86" s="252"/>
      <c r="M86" s="253"/>
      <c r="N86" s="254"/>
      <c r="O86" s="254"/>
      <c r="P86" s="254"/>
      <c r="Q86" s="254"/>
      <c r="R86" s="254"/>
      <c r="S86" s="254"/>
      <c r="T86" s="255"/>
      <c r="AT86" s="256" t="s">
        <v>156</v>
      </c>
      <c r="AU86" s="256" t="s">
        <v>92</v>
      </c>
      <c r="AV86" s="12" t="s">
        <v>154</v>
      </c>
      <c r="AW86" s="12" t="s">
        <v>44</v>
      </c>
      <c r="AX86" s="12" t="s">
        <v>90</v>
      </c>
      <c r="AY86" s="256" t="s">
        <v>147</v>
      </c>
    </row>
    <row r="87" s="1" customFormat="1" ht="16.5" customHeight="1">
      <c r="B87" s="47"/>
      <c r="C87" s="222" t="s">
        <v>163</v>
      </c>
      <c r="D87" s="222" t="s">
        <v>149</v>
      </c>
      <c r="E87" s="223" t="s">
        <v>1392</v>
      </c>
      <c r="F87" s="224" t="s">
        <v>1405</v>
      </c>
      <c r="G87" s="225" t="s">
        <v>1400</v>
      </c>
      <c r="H87" s="226">
        <v>1</v>
      </c>
      <c r="I87" s="227"/>
      <c r="J87" s="228">
        <f>ROUND(I87*H87,2)</f>
        <v>0</v>
      </c>
      <c r="K87" s="224" t="s">
        <v>80</v>
      </c>
      <c r="L87" s="73"/>
      <c r="M87" s="229" t="s">
        <v>80</v>
      </c>
      <c r="N87" s="230" t="s">
        <v>52</v>
      </c>
      <c r="O87" s="48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4" t="s">
        <v>1401</v>
      </c>
      <c r="AT87" s="24" t="s">
        <v>149</v>
      </c>
      <c r="AU87" s="24" t="s">
        <v>92</v>
      </c>
      <c r="AY87" s="24" t="s">
        <v>147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90</v>
      </c>
      <c r="BK87" s="233">
        <f>ROUND(I87*H87,2)</f>
        <v>0</v>
      </c>
      <c r="BL87" s="24" t="s">
        <v>1401</v>
      </c>
      <c r="BM87" s="24" t="s">
        <v>1406</v>
      </c>
    </row>
    <row r="88" s="11" customFormat="1">
      <c r="B88" s="234"/>
      <c r="C88" s="235"/>
      <c r="D88" s="236" t="s">
        <v>156</v>
      </c>
      <c r="E88" s="237" t="s">
        <v>80</v>
      </c>
      <c r="F88" s="238" t="s">
        <v>90</v>
      </c>
      <c r="G88" s="235"/>
      <c r="H88" s="239">
        <v>1</v>
      </c>
      <c r="I88" s="240"/>
      <c r="J88" s="235"/>
      <c r="K88" s="235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156</v>
      </c>
      <c r="AU88" s="245" t="s">
        <v>92</v>
      </c>
      <c r="AV88" s="11" t="s">
        <v>92</v>
      </c>
      <c r="AW88" s="11" t="s">
        <v>44</v>
      </c>
      <c r="AX88" s="11" t="s">
        <v>82</v>
      </c>
      <c r="AY88" s="245" t="s">
        <v>147</v>
      </c>
    </row>
    <row r="89" s="12" customFormat="1">
      <c r="B89" s="246"/>
      <c r="C89" s="247"/>
      <c r="D89" s="236" t="s">
        <v>156</v>
      </c>
      <c r="E89" s="248" t="s">
        <v>80</v>
      </c>
      <c r="F89" s="249" t="s">
        <v>158</v>
      </c>
      <c r="G89" s="247"/>
      <c r="H89" s="250">
        <v>1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AT89" s="256" t="s">
        <v>156</v>
      </c>
      <c r="AU89" s="256" t="s">
        <v>92</v>
      </c>
      <c r="AV89" s="12" t="s">
        <v>154</v>
      </c>
      <c r="AW89" s="12" t="s">
        <v>44</v>
      </c>
      <c r="AX89" s="12" t="s">
        <v>90</v>
      </c>
      <c r="AY89" s="256" t="s">
        <v>147</v>
      </c>
    </row>
    <row r="90" s="1" customFormat="1" ht="16.5" customHeight="1">
      <c r="B90" s="47"/>
      <c r="C90" s="222" t="s">
        <v>154</v>
      </c>
      <c r="D90" s="222" t="s">
        <v>149</v>
      </c>
      <c r="E90" s="223" t="s">
        <v>1407</v>
      </c>
      <c r="F90" s="224" t="s">
        <v>1408</v>
      </c>
      <c r="G90" s="225" t="s">
        <v>1400</v>
      </c>
      <c r="H90" s="226">
        <v>1</v>
      </c>
      <c r="I90" s="227"/>
      <c r="J90" s="228">
        <f>ROUND(I90*H90,2)</f>
        <v>0</v>
      </c>
      <c r="K90" s="224" t="s">
        <v>80</v>
      </c>
      <c r="L90" s="73"/>
      <c r="M90" s="229" t="s">
        <v>80</v>
      </c>
      <c r="N90" s="230" t="s">
        <v>52</v>
      </c>
      <c r="O90" s="48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4" t="s">
        <v>1401</v>
      </c>
      <c r="AT90" s="24" t="s">
        <v>149</v>
      </c>
      <c r="AU90" s="24" t="s">
        <v>92</v>
      </c>
      <c r="AY90" s="24" t="s">
        <v>147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4" t="s">
        <v>90</v>
      </c>
      <c r="BK90" s="233">
        <f>ROUND(I90*H90,2)</f>
        <v>0</v>
      </c>
      <c r="BL90" s="24" t="s">
        <v>1401</v>
      </c>
      <c r="BM90" s="24" t="s">
        <v>1409</v>
      </c>
    </row>
    <row r="91" s="1" customFormat="1" ht="16.5" customHeight="1">
      <c r="B91" s="47"/>
      <c r="C91" s="222" t="s">
        <v>176</v>
      </c>
      <c r="D91" s="222" t="s">
        <v>149</v>
      </c>
      <c r="E91" s="223" t="s">
        <v>1410</v>
      </c>
      <c r="F91" s="224" t="s">
        <v>1411</v>
      </c>
      <c r="G91" s="225" t="s">
        <v>1400</v>
      </c>
      <c r="H91" s="226">
        <v>1</v>
      </c>
      <c r="I91" s="227"/>
      <c r="J91" s="228">
        <f>ROUND(I91*H91,2)</f>
        <v>0</v>
      </c>
      <c r="K91" s="224" t="s">
        <v>80</v>
      </c>
      <c r="L91" s="73"/>
      <c r="M91" s="229" t="s">
        <v>80</v>
      </c>
      <c r="N91" s="230" t="s">
        <v>52</v>
      </c>
      <c r="O91" s="48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AR91" s="24" t="s">
        <v>1401</v>
      </c>
      <c r="AT91" s="24" t="s">
        <v>149</v>
      </c>
      <c r="AU91" s="24" t="s">
        <v>92</v>
      </c>
      <c r="AY91" s="24" t="s">
        <v>147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4" t="s">
        <v>90</v>
      </c>
      <c r="BK91" s="233">
        <f>ROUND(I91*H91,2)</f>
        <v>0</v>
      </c>
      <c r="BL91" s="24" t="s">
        <v>1401</v>
      </c>
      <c r="BM91" s="24" t="s">
        <v>1412</v>
      </c>
    </row>
    <row r="92" s="11" customFormat="1">
      <c r="B92" s="234"/>
      <c r="C92" s="235"/>
      <c r="D92" s="236" t="s">
        <v>156</v>
      </c>
      <c r="E92" s="237" t="s">
        <v>80</v>
      </c>
      <c r="F92" s="238" t="s">
        <v>90</v>
      </c>
      <c r="G92" s="235"/>
      <c r="H92" s="239">
        <v>1</v>
      </c>
      <c r="I92" s="240"/>
      <c r="J92" s="235"/>
      <c r="K92" s="235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156</v>
      </c>
      <c r="AU92" s="245" t="s">
        <v>92</v>
      </c>
      <c r="AV92" s="11" t="s">
        <v>92</v>
      </c>
      <c r="AW92" s="11" t="s">
        <v>44</v>
      </c>
      <c r="AX92" s="11" t="s">
        <v>82</v>
      </c>
      <c r="AY92" s="245" t="s">
        <v>147</v>
      </c>
    </row>
    <row r="93" s="12" customFormat="1">
      <c r="B93" s="246"/>
      <c r="C93" s="247"/>
      <c r="D93" s="236" t="s">
        <v>156</v>
      </c>
      <c r="E93" s="248" t="s">
        <v>80</v>
      </c>
      <c r="F93" s="249" t="s">
        <v>158</v>
      </c>
      <c r="G93" s="247"/>
      <c r="H93" s="250">
        <v>1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AT93" s="256" t="s">
        <v>156</v>
      </c>
      <c r="AU93" s="256" t="s">
        <v>92</v>
      </c>
      <c r="AV93" s="12" t="s">
        <v>154</v>
      </c>
      <c r="AW93" s="12" t="s">
        <v>44</v>
      </c>
      <c r="AX93" s="12" t="s">
        <v>90</v>
      </c>
      <c r="AY93" s="256" t="s">
        <v>147</v>
      </c>
    </row>
    <row r="94" s="1" customFormat="1" ht="16.5" customHeight="1">
      <c r="B94" s="47"/>
      <c r="C94" s="222" t="s">
        <v>182</v>
      </c>
      <c r="D94" s="222" t="s">
        <v>149</v>
      </c>
      <c r="E94" s="223" t="s">
        <v>1413</v>
      </c>
      <c r="F94" s="224" t="s">
        <v>1414</v>
      </c>
      <c r="G94" s="225" t="s">
        <v>1400</v>
      </c>
      <c r="H94" s="226">
        <v>1</v>
      </c>
      <c r="I94" s="227"/>
      <c r="J94" s="228">
        <f>ROUND(I94*H94,2)</f>
        <v>0</v>
      </c>
      <c r="K94" s="224" t="s">
        <v>80</v>
      </c>
      <c r="L94" s="73"/>
      <c r="M94" s="229" t="s">
        <v>80</v>
      </c>
      <c r="N94" s="230" t="s">
        <v>52</v>
      </c>
      <c r="O94" s="48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4" t="s">
        <v>1401</v>
      </c>
      <c r="AT94" s="24" t="s">
        <v>149</v>
      </c>
      <c r="AU94" s="24" t="s">
        <v>92</v>
      </c>
      <c r="AY94" s="24" t="s">
        <v>147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4" t="s">
        <v>90</v>
      </c>
      <c r="BK94" s="233">
        <f>ROUND(I94*H94,2)</f>
        <v>0</v>
      </c>
      <c r="BL94" s="24" t="s">
        <v>1401</v>
      </c>
      <c r="BM94" s="24" t="s">
        <v>1415</v>
      </c>
    </row>
    <row r="95" s="11" customFormat="1">
      <c r="B95" s="234"/>
      <c r="C95" s="235"/>
      <c r="D95" s="236" t="s">
        <v>156</v>
      </c>
      <c r="E95" s="237" t="s">
        <v>80</v>
      </c>
      <c r="F95" s="238" t="s">
        <v>90</v>
      </c>
      <c r="G95" s="235"/>
      <c r="H95" s="239">
        <v>1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156</v>
      </c>
      <c r="AU95" s="245" t="s">
        <v>92</v>
      </c>
      <c r="AV95" s="11" t="s">
        <v>92</v>
      </c>
      <c r="AW95" s="11" t="s">
        <v>44</v>
      </c>
      <c r="AX95" s="11" t="s">
        <v>82</v>
      </c>
      <c r="AY95" s="245" t="s">
        <v>147</v>
      </c>
    </row>
    <row r="96" s="12" customFormat="1">
      <c r="B96" s="246"/>
      <c r="C96" s="247"/>
      <c r="D96" s="236" t="s">
        <v>156</v>
      </c>
      <c r="E96" s="248" t="s">
        <v>80</v>
      </c>
      <c r="F96" s="249" t="s">
        <v>158</v>
      </c>
      <c r="G96" s="247"/>
      <c r="H96" s="250">
        <v>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AT96" s="256" t="s">
        <v>156</v>
      </c>
      <c r="AU96" s="256" t="s">
        <v>92</v>
      </c>
      <c r="AV96" s="12" t="s">
        <v>154</v>
      </c>
      <c r="AW96" s="12" t="s">
        <v>44</v>
      </c>
      <c r="AX96" s="12" t="s">
        <v>90</v>
      </c>
      <c r="AY96" s="256" t="s">
        <v>147</v>
      </c>
    </row>
    <row r="97" s="1" customFormat="1" ht="16.5" customHeight="1">
      <c r="B97" s="47"/>
      <c r="C97" s="222" t="s">
        <v>187</v>
      </c>
      <c r="D97" s="222" t="s">
        <v>149</v>
      </c>
      <c r="E97" s="223" t="s">
        <v>1416</v>
      </c>
      <c r="F97" s="224" t="s">
        <v>1417</v>
      </c>
      <c r="G97" s="225" t="s">
        <v>1400</v>
      </c>
      <c r="H97" s="226">
        <v>1</v>
      </c>
      <c r="I97" s="227"/>
      <c r="J97" s="228">
        <f>ROUND(I97*H97,2)</f>
        <v>0</v>
      </c>
      <c r="K97" s="224" t="s">
        <v>80</v>
      </c>
      <c r="L97" s="73"/>
      <c r="M97" s="229" t="s">
        <v>80</v>
      </c>
      <c r="N97" s="230" t="s">
        <v>52</v>
      </c>
      <c r="O97" s="48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AR97" s="24" t="s">
        <v>1401</v>
      </c>
      <c r="AT97" s="24" t="s">
        <v>149</v>
      </c>
      <c r="AU97" s="24" t="s">
        <v>92</v>
      </c>
      <c r="AY97" s="24" t="s">
        <v>147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90</v>
      </c>
      <c r="BK97" s="233">
        <f>ROUND(I97*H97,2)</f>
        <v>0</v>
      </c>
      <c r="BL97" s="24" t="s">
        <v>1401</v>
      </c>
      <c r="BM97" s="24" t="s">
        <v>1418</v>
      </c>
    </row>
    <row r="98" s="11" customFormat="1">
      <c r="B98" s="234"/>
      <c r="C98" s="235"/>
      <c r="D98" s="236" t="s">
        <v>156</v>
      </c>
      <c r="E98" s="237" t="s">
        <v>80</v>
      </c>
      <c r="F98" s="238" t="s">
        <v>90</v>
      </c>
      <c r="G98" s="235"/>
      <c r="H98" s="239">
        <v>1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156</v>
      </c>
      <c r="AU98" s="245" t="s">
        <v>92</v>
      </c>
      <c r="AV98" s="11" t="s">
        <v>92</v>
      </c>
      <c r="AW98" s="11" t="s">
        <v>44</v>
      </c>
      <c r="AX98" s="11" t="s">
        <v>82</v>
      </c>
      <c r="AY98" s="245" t="s">
        <v>147</v>
      </c>
    </row>
    <row r="99" s="12" customFormat="1">
      <c r="B99" s="246"/>
      <c r="C99" s="247"/>
      <c r="D99" s="236" t="s">
        <v>156</v>
      </c>
      <c r="E99" s="248" t="s">
        <v>80</v>
      </c>
      <c r="F99" s="249" t="s">
        <v>158</v>
      </c>
      <c r="G99" s="247"/>
      <c r="H99" s="250">
        <v>1</v>
      </c>
      <c r="I99" s="251"/>
      <c r="J99" s="247"/>
      <c r="K99" s="247"/>
      <c r="L99" s="252"/>
      <c r="M99" s="290"/>
      <c r="N99" s="291"/>
      <c r="O99" s="291"/>
      <c r="P99" s="291"/>
      <c r="Q99" s="291"/>
      <c r="R99" s="291"/>
      <c r="S99" s="291"/>
      <c r="T99" s="292"/>
      <c r="AT99" s="256" t="s">
        <v>156</v>
      </c>
      <c r="AU99" s="256" t="s">
        <v>92</v>
      </c>
      <c r="AV99" s="12" t="s">
        <v>154</v>
      </c>
      <c r="AW99" s="12" t="s">
        <v>44</v>
      </c>
      <c r="AX99" s="12" t="s">
        <v>90</v>
      </c>
      <c r="AY99" s="256" t="s">
        <v>147</v>
      </c>
    </row>
    <row r="100" s="1" customFormat="1" ht="6.96" customHeight="1">
      <c r="B100" s="68"/>
      <c r="C100" s="69"/>
      <c r="D100" s="69"/>
      <c r="E100" s="69"/>
      <c r="F100" s="69"/>
      <c r="G100" s="69"/>
      <c r="H100" s="69"/>
      <c r="I100" s="167"/>
      <c r="J100" s="69"/>
      <c r="K100" s="69"/>
      <c r="L100" s="73"/>
    </row>
  </sheetData>
  <sheetProtection sheet="1" autoFilter="0" formatColumns="0" formatRows="0" objects="1" scenarios="1" spinCount="100000" saltValue="7L7eHToFhbKjs0BiObRfuhJQMTOO/MC0CpwU4Xes6InsQcQnSy67VXRtNgN7vfI3iQf3pWFIU6NyT5YxLw7Exg==" hashValue="3Jfns1U8n3awdUCX7RVzPox84qEnWxPkYl/4CV2UJ+qp2In0YubQjvVybJPV455/0seQND+j348SGim6guSODA==" algorithmName="SHA-512" password="CC35"/>
  <autoFilter ref="C77:K99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6" customWidth="1"/>
    <col min="2" max="2" width="1.664063" style="296" customWidth="1"/>
    <col min="3" max="4" width="5" style="296" customWidth="1"/>
    <col min="5" max="5" width="11.67" style="296" customWidth="1"/>
    <col min="6" max="6" width="9.17" style="296" customWidth="1"/>
    <col min="7" max="7" width="5" style="296" customWidth="1"/>
    <col min="8" max="8" width="77.83" style="296" customWidth="1"/>
    <col min="9" max="10" width="20" style="296" customWidth="1"/>
    <col min="11" max="11" width="1.664063" style="296" customWidth="1"/>
  </cols>
  <sheetData>
    <row r="1" ht="37.5" customHeight="1"/>
    <row r="2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5" customFormat="1" ht="45" customHeight="1">
      <c r="B3" s="300"/>
      <c r="C3" s="301" t="s">
        <v>1419</v>
      </c>
      <c r="D3" s="301"/>
      <c r="E3" s="301"/>
      <c r="F3" s="301"/>
      <c r="G3" s="301"/>
      <c r="H3" s="301"/>
      <c r="I3" s="301"/>
      <c r="J3" s="301"/>
      <c r="K3" s="302"/>
    </row>
    <row r="4" ht="25.5" customHeight="1">
      <c r="B4" s="303"/>
      <c r="C4" s="304" t="s">
        <v>1420</v>
      </c>
      <c r="D4" s="304"/>
      <c r="E4" s="304"/>
      <c r="F4" s="304"/>
      <c r="G4" s="304"/>
      <c r="H4" s="304"/>
      <c r="I4" s="304"/>
      <c r="J4" s="304"/>
      <c r="K4" s="305"/>
    </row>
    <row r="5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ht="15" customHeight="1">
      <c r="B6" s="303"/>
      <c r="C6" s="307" t="s">
        <v>1421</v>
      </c>
      <c r="D6" s="307"/>
      <c r="E6" s="307"/>
      <c r="F6" s="307"/>
      <c r="G6" s="307"/>
      <c r="H6" s="307"/>
      <c r="I6" s="307"/>
      <c r="J6" s="307"/>
      <c r="K6" s="305"/>
    </row>
    <row r="7" ht="15" customHeight="1">
      <c r="B7" s="308"/>
      <c r="C7" s="307" t="s">
        <v>1422</v>
      </c>
      <c r="D7" s="307"/>
      <c r="E7" s="307"/>
      <c r="F7" s="307"/>
      <c r="G7" s="307"/>
      <c r="H7" s="307"/>
      <c r="I7" s="307"/>
      <c r="J7" s="307"/>
      <c r="K7" s="305"/>
    </row>
    <row r="8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ht="15" customHeight="1">
      <c r="B9" s="308"/>
      <c r="C9" s="307" t="s">
        <v>1423</v>
      </c>
      <c r="D9" s="307"/>
      <c r="E9" s="307"/>
      <c r="F9" s="307"/>
      <c r="G9" s="307"/>
      <c r="H9" s="307"/>
      <c r="I9" s="307"/>
      <c r="J9" s="307"/>
      <c r="K9" s="305"/>
    </row>
    <row r="10" ht="15" customHeight="1">
      <c r="B10" s="308"/>
      <c r="C10" s="307"/>
      <c r="D10" s="307" t="s">
        <v>1424</v>
      </c>
      <c r="E10" s="307"/>
      <c r="F10" s="307"/>
      <c r="G10" s="307"/>
      <c r="H10" s="307"/>
      <c r="I10" s="307"/>
      <c r="J10" s="307"/>
      <c r="K10" s="305"/>
    </row>
    <row r="11" ht="15" customHeight="1">
      <c r="B11" s="308"/>
      <c r="C11" s="309"/>
      <c r="D11" s="307" t="s">
        <v>1425</v>
      </c>
      <c r="E11" s="307"/>
      <c r="F11" s="307"/>
      <c r="G11" s="307"/>
      <c r="H11" s="307"/>
      <c r="I11" s="307"/>
      <c r="J11" s="307"/>
      <c r="K11" s="305"/>
    </row>
    <row r="12" ht="12.75" customHeight="1">
      <c r="B12" s="308"/>
      <c r="C12" s="309"/>
      <c r="D12" s="309"/>
      <c r="E12" s="309"/>
      <c r="F12" s="309"/>
      <c r="G12" s="309"/>
      <c r="H12" s="309"/>
      <c r="I12" s="309"/>
      <c r="J12" s="309"/>
      <c r="K12" s="305"/>
    </row>
    <row r="13" ht="15" customHeight="1">
      <c r="B13" s="308"/>
      <c r="C13" s="309"/>
      <c r="D13" s="307" t="s">
        <v>1426</v>
      </c>
      <c r="E13" s="307"/>
      <c r="F13" s="307"/>
      <c r="G13" s="307"/>
      <c r="H13" s="307"/>
      <c r="I13" s="307"/>
      <c r="J13" s="307"/>
      <c r="K13" s="305"/>
    </row>
    <row r="14" ht="15" customHeight="1">
      <c r="B14" s="308"/>
      <c r="C14" s="309"/>
      <c r="D14" s="307" t="s">
        <v>1427</v>
      </c>
      <c r="E14" s="307"/>
      <c r="F14" s="307"/>
      <c r="G14" s="307"/>
      <c r="H14" s="307"/>
      <c r="I14" s="307"/>
      <c r="J14" s="307"/>
      <c r="K14" s="305"/>
    </row>
    <row r="15" ht="15" customHeight="1">
      <c r="B15" s="308"/>
      <c r="C15" s="309"/>
      <c r="D15" s="307" t="s">
        <v>1428</v>
      </c>
      <c r="E15" s="307"/>
      <c r="F15" s="307"/>
      <c r="G15" s="307"/>
      <c r="H15" s="307"/>
      <c r="I15" s="307"/>
      <c r="J15" s="307"/>
      <c r="K15" s="305"/>
    </row>
    <row r="16" ht="15" customHeight="1">
      <c r="B16" s="308"/>
      <c r="C16" s="309"/>
      <c r="D16" s="309"/>
      <c r="E16" s="310" t="s">
        <v>89</v>
      </c>
      <c r="F16" s="307" t="s">
        <v>1429</v>
      </c>
      <c r="G16" s="307"/>
      <c r="H16" s="307"/>
      <c r="I16" s="307"/>
      <c r="J16" s="307"/>
      <c r="K16" s="305"/>
    </row>
    <row r="17" ht="15" customHeight="1">
      <c r="B17" s="308"/>
      <c r="C17" s="309"/>
      <c r="D17" s="309"/>
      <c r="E17" s="310" t="s">
        <v>1430</v>
      </c>
      <c r="F17" s="307" t="s">
        <v>1431</v>
      </c>
      <c r="G17" s="307"/>
      <c r="H17" s="307"/>
      <c r="I17" s="307"/>
      <c r="J17" s="307"/>
      <c r="K17" s="305"/>
    </row>
    <row r="18" ht="15" customHeight="1">
      <c r="B18" s="308"/>
      <c r="C18" s="309"/>
      <c r="D18" s="309"/>
      <c r="E18" s="310" t="s">
        <v>1432</v>
      </c>
      <c r="F18" s="307" t="s">
        <v>1433</v>
      </c>
      <c r="G18" s="307"/>
      <c r="H18" s="307"/>
      <c r="I18" s="307"/>
      <c r="J18" s="307"/>
      <c r="K18" s="305"/>
    </row>
    <row r="19" ht="15" customHeight="1">
      <c r="B19" s="308"/>
      <c r="C19" s="309"/>
      <c r="D19" s="309"/>
      <c r="E19" s="310" t="s">
        <v>104</v>
      </c>
      <c r="F19" s="307" t="s">
        <v>1434</v>
      </c>
      <c r="G19" s="307"/>
      <c r="H19" s="307"/>
      <c r="I19" s="307"/>
      <c r="J19" s="307"/>
      <c r="K19" s="305"/>
    </row>
    <row r="20" ht="15" customHeight="1">
      <c r="B20" s="308"/>
      <c r="C20" s="309"/>
      <c r="D20" s="309"/>
      <c r="E20" s="310" t="s">
        <v>108</v>
      </c>
      <c r="F20" s="307" t="s">
        <v>1435</v>
      </c>
      <c r="G20" s="307"/>
      <c r="H20" s="307"/>
      <c r="I20" s="307"/>
      <c r="J20" s="307"/>
      <c r="K20" s="305"/>
    </row>
    <row r="21" ht="15" customHeight="1">
      <c r="B21" s="308"/>
      <c r="C21" s="309"/>
      <c r="D21" s="309"/>
      <c r="E21" s="310" t="s">
        <v>1436</v>
      </c>
      <c r="F21" s="307" t="s">
        <v>1437</v>
      </c>
      <c r="G21" s="307"/>
      <c r="H21" s="307"/>
      <c r="I21" s="307"/>
      <c r="J21" s="307"/>
      <c r="K21" s="305"/>
    </row>
    <row r="22" ht="12.75" customHeight="1">
      <c r="B22" s="308"/>
      <c r="C22" s="309"/>
      <c r="D22" s="309"/>
      <c r="E22" s="309"/>
      <c r="F22" s="309"/>
      <c r="G22" s="309"/>
      <c r="H22" s="309"/>
      <c r="I22" s="309"/>
      <c r="J22" s="309"/>
      <c r="K22" s="305"/>
    </row>
    <row r="23" ht="15" customHeight="1">
      <c r="B23" s="308"/>
      <c r="C23" s="307" t="s">
        <v>1438</v>
      </c>
      <c r="D23" s="307"/>
      <c r="E23" s="307"/>
      <c r="F23" s="307"/>
      <c r="G23" s="307"/>
      <c r="H23" s="307"/>
      <c r="I23" s="307"/>
      <c r="J23" s="307"/>
      <c r="K23" s="305"/>
    </row>
    <row r="24" ht="15" customHeight="1">
      <c r="B24" s="308"/>
      <c r="C24" s="307" t="s">
        <v>1439</v>
      </c>
      <c r="D24" s="307"/>
      <c r="E24" s="307"/>
      <c r="F24" s="307"/>
      <c r="G24" s="307"/>
      <c r="H24" s="307"/>
      <c r="I24" s="307"/>
      <c r="J24" s="307"/>
      <c r="K24" s="305"/>
    </row>
    <row r="25" ht="15" customHeight="1">
      <c r="B25" s="308"/>
      <c r="C25" s="307"/>
      <c r="D25" s="307" t="s">
        <v>1440</v>
      </c>
      <c r="E25" s="307"/>
      <c r="F25" s="307"/>
      <c r="G25" s="307"/>
      <c r="H25" s="307"/>
      <c r="I25" s="307"/>
      <c r="J25" s="307"/>
      <c r="K25" s="305"/>
    </row>
    <row r="26" ht="15" customHeight="1">
      <c r="B26" s="308"/>
      <c r="C26" s="309"/>
      <c r="D26" s="307" t="s">
        <v>1441</v>
      </c>
      <c r="E26" s="307"/>
      <c r="F26" s="307"/>
      <c r="G26" s="307"/>
      <c r="H26" s="307"/>
      <c r="I26" s="307"/>
      <c r="J26" s="307"/>
      <c r="K26" s="305"/>
    </row>
    <row r="27" ht="12.75" customHeight="1">
      <c r="B27" s="308"/>
      <c r="C27" s="309"/>
      <c r="D27" s="309"/>
      <c r="E27" s="309"/>
      <c r="F27" s="309"/>
      <c r="G27" s="309"/>
      <c r="H27" s="309"/>
      <c r="I27" s="309"/>
      <c r="J27" s="309"/>
      <c r="K27" s="305"/>
    </row>
    <row r="28" ht="15" customHeight="1">
      <c r="B28" s="308"/>
      <c r="C28" s="309"/>
      <c r="D28" s="307" t="s">
        <v>1442</v>
      </c>
      <c r="E28" s="307"/>
      <c r="F28" s="307"/>
      <c r="G28" s="307"/>
      <c r="H28" s="307"/>
      <c r="I28" s="307"/>
      <c r="J28" s="307"/>
      <c r="K28" s="305"/>
    </row>
    <row r="29" ht="15" customHeight="1">
      <c r="B29" s="308"/>
      <c r="C29" s="309"/>
      <c r="D29" s="307" t="s">
        <v>1443</v>
      </c>
      <c r="E29" s="307"/>
      <c r="F29" s="307"/>
      <c r="G29" s="307"/>
      <c r="H29" s="307"/>
      <c r="I29" s="307"/>
      <c r="J29" s="307"/>
      <c r="K29" s="305"/>
    </row>
    <row r="30" ht="12.75" customHeight="1">
      <c r="B30" s="308"/>
      <c r="C30" s="309"/>
      <c r="D30" s="309"/>
      <c r="E30" s="309"/>
      <c r="F30" s="309"/>
      <c r="G30" s="309"/>
      <c r="H30" s="309"/>
      <c r="I30" s="309"/>
      <c r="J30" s="309"/>
      <c r="K30" s="305"/>
    </row>
    <row r="31" ht="15" customHeight="1">
      <c r="B31" s="308"/>
      <c r="C31" s="309"/>
      <c r="D31" s="307" t="s">
        <v>1444</v>
      </c>
      <c r="E31" s="307"/>
      <c r="F31" s="307"/>
      <c r="G31" s="307"/>
      <c r="H31" s="307"/>
      <c r="I31" s="307"/>
      <c r="J31" s="307"/>
      <c r="K31" s="305"/>
    </row>
    <row r="32" ht="15" customHeight="1">
      <c r="B32" s="308"/>
      <c r="C32" s="309"/>
      <c r="D32" s="307" t="s">
        <v>1445</v>
      </c>
      <c r="E32" s="307"/>
      <c r="F32" s="307"/>
      <c r="G32" s="307"/>
      <c r="H32" s="307"/>
      <c r="I32" s="307"/>
      <c r="J32" s="307"/>
      <c r="K32" s="305"/>
    </row>
    <row r="33" ht="15" customHeight="1">
      <c r="B33" s="308"/>
      <c r="C33" s="309"/>
      <c r="D33" s="307" t="s">
        <v>1446</v>
      </c>
      <c r="E33" s="307"/>
      <c r="F33" s="307"/>
      <c r="G33" s="307"/>
      <c r="H33" s="307"/>
      <c r="I33" s="307"/>
      <c r="J33" s="307"/>
      <c r="K33" s="305"/>
    </row>
    <row r="34" ht="15" customHeight="1">
      <c r="B34" s="308"/>
      <c r="C34" s="309"/>
      <c r="D34" s="307"/>
      <c r="E34" s="311" t="s">
        <v>132</v>
      </c>
      <c r="F34" s="307"/>
      <c r="G34" s="307" t="s">
        <v>1447</v>
      </c>
      <c r="H34" s="307"/>
      <c r="I34" s="307"/>
      <c r="J34" s="307"/>
      <c r="K34" s="305"/>
    </row>
    <row r="35" ht="30.75" customHeight="1">
      <c r="B35" s="308"/>
      <c r="C35" s="309"/>
      <c r="D35" s="307"/>
      <c r="E35" s="311" t="s">
        <v>1448</v>
      </c>
      <c r="F35" s="307"/>
      <c r="G35" s="307" t="s">
        <v>1449</v>
      </c>
      <c r="H35" s="307"/>
      <c r="I35" s="307"/>
      <c r="J35" s="307"/>
      <c r="K35" s="305"/>
    </row>
    <row r="36" ht="15" customHeight="1">
      <c r="B36" s="308"/>
      <c r="C36" s="309"/>
      <c r="D36" s="307"/>
      <c r="E36" s="311" t="s">
        <v>62</v>
      </c>
      <c r="F36" s="307"/>
      <c r="G36" s="307" t="s">
        <v>1450</v>
      </c>
      <c r="H36" s="307"/>
      <c r="I36" s="307"/>
      <c r="J36" s="307"/>
      <c r="K36" s="305"/>
    </row>
    <row r="37" ht="15" customHeight="1">
      <c r="B37" s="308"/>
      <c r="C37" s="309"/>
      <c r="D37" s="307"/>
      <c r="E37" s="311" t="s">
        <v>133</v>
      </c>
      <c r="F37" s="307"/>
      <c r="G37" s="307" t="s">
        <v>1451</v>
      </c>
      <c r="H37" s="307"/>
      <c r="I37" s="307"/>
      <c r="J37" s="307"/>
      <c r="K37" s="305"/>
    </row>
    <row r="38" ht="15" customHeight="1">
      <c r="B38" s="308"/>
      <c r="C38" s="309"/>
      <c r="D38" s="307"/>
      <c r="E38" s="311" t="s">
        <v>134</v>
      </c>
      <c r="F38" s="307"/>
      <c r="G38" s="307" t="s">
        <v>1452</v>
      </c>
      <c r="H38" s="307"/>
      <c r="I38" s="307"/>
      <c r="J38" s="307"/>
      <c r="K38" s="305"/>
    </row>
    <row r="39" ht="15" customHeight="1">
      <c r="B39" s="308"/>
      <c r="C39" s="309"/>
      <c r="D39" s="307"/>
      <c r="E39" s="311" t="s">
        <v>135</v>
      </c>
      <c r="F39" s="307"/>
      <c r="G39" s="307" t="s">
        <v>1453</v>
      </c>
      <c r="H39" s="307"/>
      <c r="I39" s="307"/>
      <c r="J39" s="307"/>
      <c r="K39" s="305"/>
    </row>
    <row r="40" ht="15" customHeight="1">
      <c r="B40" s="308"/>
      <c r="C40" s="309"/>
      <c r="D40" s="307"/>
      <c r="E40" s="311" t="s">
        <v>1454</v>
      </c>
      <c r="F40" s="307"/>
      <c r="G40" s="307" t="s">
        <v>1455</v>
      </c>
      <c r="H40" s="307"/>
      <c r="I40" s="307"/>
      <c r="J40" s="307"/>
      <c r="K40" s="305"/>
    </row>
    <row r="41" ht="15" customHeight="1">
      <c r="B41" s="308"/>
      <c r="C41" s="309"/>
      <c r="D41" s="307"/>
      <c r="E41" s="311"/>
      <c r="F41" s="307"/>
      <c r="G41" s="307" t="s">
        <v>1456</v>
      </c>
      <c r="H41" s="307"/>
      <c r="I41" s="307"/>
      <c r="J41" s="307"/>
      <c r="K41" s="305"/>
    </row>
    <row r="42" ht="15" customHeight="1">
      <c r="B42" s="308"/>
      <c r="C42" s="309"/>
      <c r="D42" s="307"/>
      <c r="E42" s="311" t="s">
        <v>1457</v>
      </c>
      <c r="F42" s="307"/>
      <c r="G42" s="307" t="s">
        <v>1458</v>
      </c>
      <c r="H42" s="307"/>
      <c r="I42" s="307"/>
      <c r="J42" s="307"/>
      <c r="K42" s="305"/>
    </row>
    <row r="43" ht="15" customHeight="1">
      <c r="B43" s="308"/>
      <c r="C43" s="309"/>
      <c r="D43" s="307"/>
      <c r="E43" s="311" t="s">
        <v>137</v>
      </c>
      <c r="F43" s="307"/>
      <c r="G43" s="307" t="s">
        <v>1459</v>
      </c>
      <c r="H43" s="307"/>
      <c r="I43" s="307"/>
      <c r="J43" s="307"/>
      <c r="K43" s="305"/>
    </row>
    <row r="44" ht="12.75" customHeight="1">
      <c r="B44" s="308"/>
      <c r="C44" s="309"/>
      <c r="D44" s="307"/>
      <c r="E44" s="307"/>
      <c r="F44" s="307"/>
      <c r="G44" s="307"/>
      <c r="H44" s="307"/>
      <c r="I44" s="307"/>
      <c r="J44" s="307"/>
      <c r="K44" s="305"/>
    </row>
    <row r="45" ht="15" customHeight="1">
      <c r="B45" s="308"/>
      <c r="C45" s="309"/>
      <c r="D45" s="307" t="s">
        <v>1460</v>
      </c>
      <c r="E45" s="307"/>
      <c r="F45" s="307"/>
      <c r="G45" s="307"/>
      <c r="H45" s="307"/>
      <c r="I45" s="307"/>
      <c r="J45" s="307"/>
      <c r="K45" s="305"/>
    </row>
    <row r="46" ht="15" customHeight="1">
      <c r="B46" s="308"/>
      <c r="C46" s="309"/>
      <c r="D46" s="309"/>
      <c r="E46" s="307" t="s">
        <v>1461</v>
      </c>
      <c r="F46" s="307"/>
      <c r="G46" s="307"/>
      <c r="H46" s="307"/>
      <c r="I46" s="307"/>
      <c r="J46" s="307"/>
      <c r="K46" s="305"/>
    </row>
    <row r="47" ht="15" customHeight="1">
      <c r="B47" s="308"/>
      <c r="C47" s="309"/>
      <c r="D47" s="309"/>
      <c r="E47" s="307" t="s">
        <v>1462</v>
      </c>
      <c r="F47" s="307"/>
      <c r="G47" s="307"/>
      <c r="H47" s="307"/>
      <c r="I47" s="307"/>
      <c r="J47" s="307"/>
      <c r="K47" s="305"/>
    </row>
    <row r="48" ht="15" customHeight="1">
      <c r="B48" s="308"/>
      <c r="C48" s="309"/>
      <c r="D48" s="309"/>
      <c r="E48" s="307" t="s">
        <v>1463</v>
      </c>
      <c r="F48" s="307"/>
      <c r="G48" s="307"/>
      <c r="H48" s="307"/>
      <c r="I48" s="307"/>
      <c r="J48" s="307"/>
      <c r="K48" s="305"/>
    </row>
    <row r="49" ht="15" customHeight="1">
      <c r="B49" s="308"/>
      <c r="C49" s="309"/>
      <c r="D49" s="307" t="s">
        <v>1464</v>
      </c>
      <c r="E49" s="307"/>
      <c r="F49" s="307"/>
      <c r="G49" s="307"/>
      <c r="H49" s="307"/>
      <c r="I49" s="307"/>
      <c r="J49" s="307"/>
      <c r="K49" s="305"/>
    </row>
    <row r="50" ht="25.5" customHeight="1">
      <c r="B50" s="303"/>
      <c r="C50" s="304" t="s">
        <v>1465</v>
      </c>
      <c r="D50" s="304"/>
      <c r="E50" s="304"/>
      <c r="F50" s="304"/>
      <c r="G50" s="304"/>
      <c r="H50" s="304"/>
      <c r="I50" s="304"/>
      <c r="J50" s="304"/>
      <c r="K50" s="305"/>
    </row>
    <row r="51" ht="5.25" customHeight="1">
      <c r="B51" s="303"/>
      <c r="C51" s="306"/>
      <c r="D51" s="306"/>
      <c r="E51" s="306"/>
      <c r="F51" s="306"/>
      <c r="G51" s="306"/>
      <c r="H51" s="306"/>
      <c r="I51" s="306"/>
      <c r="J51" s="306"/>
      <c r="K51" s="305"/>
    </row>
    <row r="52" ht="15" customHeight="1">
      <c r="B52" s="303"/>
      <c r="C52" s="307" t="s">
        <v>1466</v>
      </c>
      <c r="D52" s="307"/>
      <c r="E52" s="307"/>
      <c r="F52" s="307"/>
      <c r="G52" s="307"/>
      <c r="H52" s="307"/>
      <c r="I52" s="307"/>
      <c r="J52" s="307"/>
      <c r="K52" s="305"/>
    </row>
    <row r="53" ht="15" customHeight="1">
      <c r="B53" s="303"/>
      <c r="C53" s="307" t="s">
        <v>1467</v>
      </c>
      <c r="D53" s="307"/>
      <c r="E53" s="307"/>
      <c r="F53" s="307"/>
      <c r="G53" s="307"/>
      <c r="H53" s="307"/>
      <c r="I53" s="307"/>
      <c r="J53" s="307"/>
      <c r="K53" s="305"/>
    </row>
    <row r="54" ht="12.75" customHeight="1">
      <c r="B54" s="303"/>
      <c r="C54" s="307"/>
      <c r="D54" s="307"/>
      <c r="E54" s="307"/>
      <c r="F54" s="307"/>
      <c r="G54" s="307"/>
      <c r="H54" s="307"/>
      <c r="I54" s="307"/>
      <c r="J54" s="307"/>
      <c r="K54" s="305"/>
    </row>
    <row r="55" ht="15" customHeight="1">
      <c r="B55" s="303"/>
      <c r="C55" s="307" t="s">
        <v>1468</v>
      </c>
      <c r="D55" s="307"/>
      <c r="E55" s="307"/>
      <c r="F55" s="307"/>
      <c r="G55" s="307"/>
      <c r="H55" s="307"/>
      <c r="I55" s="307"/>
      <c r="J55" s="307"/>
      <c r="K55" s="305"/>
    </row>
    <row r="56" ht="15" customHeight="1">
      <c r="B56" s="303"/>
      <c r="C56" s="309"/>
      <c r="D56" s="307" t="s">
        <v>1469</v>
      </c>
      <c r="E56" s="307"/>
      <c r="F56" s="307"/>
      <c r="G56" s="307"/>
      <c r="H56" s="307"/>
      <c r="I56" s="307"/>
      <c r="J56" s="307"/>
      <c r="K56" s="305"/>
    </row>
    <row r="57" ht="15" customHeight="1">
      <c r="B57" s="303"/>
      <c r="C57" s="309"/>
      <c r="D57" s="307" t="s">
        <v>1470</v>
      </c>
      <c r="E57" s="307"/>
      <c r="F57" s="307"/>
      <c r="G57" s="307"/>
      <c r="H57" s="307"/>
      <c r="I57" s="307"/>
      <c r="J57" s="307"/>
      <c r="K57" s="305"/>
    </row>
    <row r="58" ht="15" customHeight="1">
      <c r="B58" s="303"/>
      <c r="C58" s="309"/>
      <c r="D58" s="307" t="s">
        <v>1471</v>
      </c>
      <c r="E58" s="307"/>
      <c r="F58" s="307"/>
      <c r="G58" s="307"/>
      <c r="H58" s="307"/>
      <c r="I58" s="307"/>
      <c r="J58" s="307"/>
      <c r="K58" s="305"/>
    </row>
    <row r="59" ht="15" customHeight="1">
      <c r="B59" s="303"/>
      <c r="C59" s="309"/>
      <c r="D59" s="307" t="s">
        <v>1472</v>
      </c>
      <c r="E59" s="307"/>
      <c r="F59" s="307"/>
      <c r="G59" s="307"/>
      <c r="H59" s="307"/>
      <c r="I59" s="307"/>
      <c r="J59" s="307"/>
      <c r="K59" s="305"/>
    </row>
    <row r="60" ht="15" customHeight="1">
      <c r="B60" s="303"/>
      <c r="C60" s="309"/>
      <c r="D60" s="312" t="s">
        <v>1473</v>
      </c>
      <c r="E60" s="312"/>
      <c r="F60" s="312"/>
      <c r="G60" s="312"/>
      <c r="H60" s="312"/>
      <c r="I60" s="312"/>
      <c r="J60" s="312"/>
      <c r="K60" s="305"/>
    </row>
    <row r="61" ht="15" customHeight="1">
      <c r="B61" s="303"/>
      <c r="C61" s="309"/>
      <c r="D61" s="307" t="s">
        <v>1474</v>
      </c>
      <c r="E61" s="307"/>
      <c r="F61" s="307"/>
      <c r="G61" s="307"/>
      <c r="H61" s="307"/>
      <c r="I61" s="307"/>
      <c r="J61" s="307"/>
      <c r="K61" s="305"/>
    </row>
    <row r="62" ht="12.75" customHeight="1">
      <c r="B62" s="303"/>
      <c r="C62" s="309"/>
      <c r="D62" s="309"/>
      <c r="E62" s="313"/>
      <c r="F62" s="309"/>
      <c r="G62" s="309"/>
      <c r="H62" s="309"/>
      <c r="I62" s="309"/>
      <c r="J62" s="309"/>
      <c r="K62" s="305"/>
    </row>
    <row r="63" ht="15" customHeight="1">
      <c r="B63" s="303"/>
      <c r="C63" s="309"/>
      <c r="D63" s="307" t="s">
        <v>1475</v>
      </c>
      <c r="E63" s="307"/>
      <c r="F63" s="307"/>
      <c r="G63" s="307"/>
      <c r="H63" s="307"/>
      <c r="I63" s="307"/>
      <c r="J63" s="307"/>
      <c r="K63" s="305"/>
    </row>
    <row r="64" ht="15" customHeight="1">
      <c r="B64" s="303"/>
      <c r="C64" s="309"/>
      <c r="D64" s="312" t="s">
        <v>1476</v>
      </c>
      <c r="E64" s="312"/>
      <c r="F64" s="312"/>
      <c r="G64" s="312"/>
      <c r="H64" s="312"/>
      <c r="I64" s="312"/>
      <c r="J64" s="312"/>
      <c r="K64" s="305"/>
    </row>
    <row r="65" ht="15" customHeight="1">
      <c r="B65" s="303"/>
      <c r="C65" s="309"/>
      <c r="D65" s="307" t="s">
        <v>1477</v>
      </c>
      <c r="E65" s="307"/>
      <c r="F65" s="307"/>
      <c r="G65" s="307"/>
      <c r="H65" s="307"/>
      <c r="I65" s="307"/>
      <c r="J65" s="307"/>
      <c r="K65" s="305"/>
    </row>
    <row r="66" ht="15" customHeight="1">
      <c r="B66" s="303"/>
      <c r="C66" s="309"/>
      <c r="D66" s="307" t="s">
        <v>1478</v>
      </c>
      <c r="E66" s="307"/>
      <c r="F66" s="307"/>
      <c r="G66" s="307"/>
      <c r="H66" s="307"/>
      <c r="I66" s="307"/>
      <c r="J66" s="307"/>
      <c r="K66" s="305"/>
    </row>
    <row r="67" ht="15" customHeight="1">
      <c r="B67" s="303"/>
      <c r="C67" s="309"/>
      <c r="D67" s="307" t="s">
        <v>1479</v>
      </c>
      <c r="E67" s="307"/>
      <c r="F67" s="307"/>
      <c r="G67" s="307"/>
      <c r="H67" s="307"/>
      <c r="I67" s="307"/>
      <c r="J67" s="307"/>
      <c r="K67" s="305"/>
    </row>
    <row r="68" ht="15" customHeight="1">
      <c r="B68" s="303"/>
      <c r="C68" s="309"/>
      <c r="D68" s="307" t="s">
        <v>1480</v>
      </c>
      <c r="E68" s="307"/>
      <c r="F68" s="307"/>
      <c r="G68" s="307"/>
      <c r="H68" s="307"/>
      <c r="I68" s="307"/>
      <c r="J68" s="307"/>
      <c r="K68" s="305"/>
    </row>
    <row r="69" ht="12.75" customHeight="1">
      <c r="B69" s="314"/>
      <c r="C69" s="315"/>
      <c r="D69" s="315"/>
      <c r="E69" s="315"/>
      <c r="F69" s="315"/>
      <c r="G69" s="315"/>
      <c r="H69" s="315"/>
      <c r="I69" s="315"/>
      <c r="J69" s="315"/>
      <c r="K69" s="316"/>
    </row>
    <row r="70" ht="18.75" customHeight="1">
      <c r="B70" s="317"/>
      <c r="C70" s="317"/>
      <c r="D70" s="317"/>
      <c r="E70" s="317"/>
      <c r="F70" s="317"/>
      <c r="G70" s="317"/>
      <c r="H70" s="317"/>
      <c r="I70" s="317"/>
      <c r="J70" s="317"/>
      <c r="K70" s="318"/>
    </row>
    <row r="71" ht="18.75" customHeight="1">
      <c r="B71" s="318"/>
      <c r="C71" s="318"/>
      <c r="D71" s="318"/>
      <c r="E71" s="318"/>
      <c r="F71" s="318"/>
      <c r="G71" s="318"/>
      <c r="H71" s="318"/>
      <c r="I71" s="318"/>
      <c r="J71" s="318"/>
      <c r="K71" s="318"/>
    </row>
    <row r="72" ht="7.5" customHeight="1">
      <c r="B72" s="319"/>
      <c r="C72" s="320"/>
      <c r="D72" s="320"/>
      <c r="E72" s="320"/>
      <c r="F72" s="320"/>
      <c r="G72" s="320"/>
      <c r="H72" s="320"/>
      <c r="I72" s="320"/>
      <c r="J72" s="320"/>
      <c r="K72" s="321"/>
    </row>
    <row r="73" ht="45" customHeight="1">
      <c r="B73" s="322"/>
      <c r="C73" s="323" t="s">
        <v>114</v>
      </c>
      <c r="D73" s="323"/>
      <c r="E73" s="323"/>
      <c r="F73" s="323"/>
      <c r="G73" s="323"/>
      <c r="H73" s="323"/>
      <c r="I73" s="323"/>
      <c r="J73" s="323"/>
      <c r="K73" s="324"/>
    </row>
    <row r="74" ht="17.25" customHeight="1">
      <c r="B74" s="322"/>
      <c r="C74" s="325" t="s">
        <v>1481</v>
      </c>
      <c r="D74" s="325"/>
      <c r="E74" s="325"/>
      <c r="F74" s="325" t="s">
        <v>1482</v>
      </c>
      <c r="G74" s="326"/>
      <c r="H74" s="325" t="s">
        <v>133</v>
      </c>
      <c r="I74" s="325" t="s">
        <v>66</v>
      </c>
      <c r="J74" s="325" t="s">
        <v>1483</v>
      </c>
      <c r="K74" s="324"/>
    </row>
    <row r="75" ht="17.25" customHeight="1">
      <c r="B75" s="322"/>
      <c r="C75" s="327" t="s">
        <v>1484</v>
      </c>
      <c r="D75" s="327"/>
      <c r="E75" s="327"/>
      <c r="F75" s="328" t="s">
        <v>1485</v>
      </c>
      <c r="G75" s="329"/>
      <c r="H75" s="327"/>
      <c r="I75" s="327"/>
      <c r="J75" s="327" t="s">
        <v>1486</v>
      </c>
      <c r="K75" s="324"/>
    </row>
    <row r="76" ht="5.25" customHeight="1">
      <c r="B76" s="322"/>
      <c r="C76" s="330"/>
      <c r="D76" s="330"/>
      <c r="E76" s="330"/>
      <c r="F76" s="330"/>
      <c r="G76" s="331"/>
      <c r="H76" s="330"/>
      <c r="I76" s="330"/>
      <c r="J76" s="330"/>
      <c r="K76" s="324"/>
    </row>
    <row r="77" ht="15" customHeight="1">
      <c r="B77" s="322"/>
      <c r="C77" s="311" t="s">
        <v>62</v>
      </c>
      <c r="D77" s="330"/>
      <c r="E77" s="330"/>
      <c r="F77" s="332" t="s">
        <v>1487</v>
      </c>
      <c r="G77" s="331"/>
      <c r="H77" s="311" t="s">
        <v>1488</v>
      </c>
      <c r="I77" s="311" t="s">
        <v>1489</v>
      </c>
      <c r="J77" s="311">
        <v>20</v>
      </c>
      <c r="K77" s="324"/>
    </row>
    <row r="78" ht="15" customHeight="1">
      <c r="B78" s="322"/>
      <c r="C78" s="311" t="s">
        <v>1490</v>
      </c>
      <c r="D78" s="311"/>
      <c r="E78" s="311"/>
      <c r="F78" s="332" t="s">
        <v>1487</v>
      </c>
      <c r="G78" s="331"/>
      <c r="H78" s="311" t="s">
        <v>1491</v>
      </c>
      <c r="I78" s="311" t="s">
        <v>1489</v>
      </c>
      <c r="J78" s="311">
        <v>120</v>
      </c>
      <c r="K78" s="324"/>
    </row>
    <row r="79" ht="15" customHeight="1">
      <c r="B79" s="333"/>
      <c r="C79" s="311" t="s">
        <v>1492</v>
      </c>
      <c r="D79" s="311"/>
      <c r="E79" s="311"/>
      <c r="F79" s="332" t="s">
        <v>1493</v>
      </c>
      <c r="G79" s="331"/>
      <c r="H79" s="311" t="s">
        <v>1494</v>
      </c>
      <c r="I79" s="311" t="s">
        <v>1489</v>
      </c>
      <c r="J79" s="311">
        <v>50</v>
      </c>
      <c r="K79" s="324"/>
    </row>
    <row r="80" ht="15" customHeight="1">
      <c r="B80" s="333"/>
      <c r="C80" s="311" t="s">
        <v>1495</v>
      </c>
      <c r="D80" s="311"/>
      <c r="E80" s="311"/>
      <c r="F80" s="332" t="s">
        <v>1487</v>
      </c>
      <c r="G80" s="331"/>
      <c r="H80" s="311" t="s">
        <v>1496</v>
      </c>
      <c r="I80" s="311" t="s">
        <v>1497</v>
      </c>
      <c r="J80" s="311"/>
      <c r="K80" s="324"/>
    </row>
    <row r="81" ht="15" customHeight="1">
      <c r="B81" s="333"/>
      <c r="C81" s="334" t="s">
        <v>1498</v>
      </c>
      <c r="D81" s="334"/>
      <c r="E81" s="334"/>
      <c r="F81" s="335" t="s">
        <v>1493</v>
      </c>
      <c r="G81" s="334"/>
      <c r="H81" s="334" t="s">
        <v>1499</v>
      </c>
      <c r="I81" s="334" t="s">
        <v>1489</v>
      </c>
      <c r="J81" s="334">
        <v>15</v>
      </c>
      <c r="K81" s="324"/>
    </row>
    <row r="82" ht="15" customHeight="1">
      <c r="B82" s="333"/>
      <c r="C82" s="334" t="s">
        <v>1500</v>
      </c>
      <c r="D82" s="334"/>
      <c r="E82" s="334"/>
      <c r="F82" s="335" t="s">
        <v>1493</v>
      </c>
      <c r="G82" s="334"/>
      <c r="H82" s="334" t="s">
        <v>1501</v>
      </c>
      <c r="I82" s="334" t="s">
        <v>1489</v>
      </c>
      <c r="J82" s="334">
        <v>15</v>
      </c>
      <c r="K82" s="324"/>
    </row>
    <row r="83" ht="15" customHeight="1">
      <c r="B83" s="333"/>
      <c r="C83" s="334" t="s">
        <v>1502</v>
      </c>
      <c r="D83" s="334"/>
      <c r="E83" s="334"/>
      <c r="F83" s="335" t="s">
        <v>1493</v>
      </c>
      <c r="G83" s="334"/>
      <c r="H83" s="334" t="s">
        <v>1503</v>
      </c>
      <c r="I83" s="334" t="s">
        <v>1489</v>
      </c>
      <c r="J83" s="334">
        <v>20</v>
      </c>
      <c r="K83" s="324"/>
    </row>
    <row r="84" ht="15" customHeight="1">
      <c r="B84" s="333"/>
      <c r="C84" s="334" t="s">
        <v>1504</v>
      </c>
      <c r="D84" s="334"/>
      <c r="E84" s="334"/>
      <c r="F84" s="335" t="s">
        <v>1493</v>
      </c>
      <c r="G84" s="334"/>
      <c r="H84" s="334" t="s">
        <v>1505</v>
      </c>
      <c r="I84" s="334" t="s">
        <v>1489</v>
      </c>
      <c r="J84" s="334">
        <v>20</v>
      </c>
      <c r="K84" s="324"/>
    </row>
    <row r="85" ht="15" customHeight="1">
      <c r="B85" s="333"/>
      <c r="C85" s="311" t="s">
        <v>1506</v>
      </c>
      <c r="D85" s="311"/>
      <c r="E85" s="311"/>
      <c r="F85" s="332" t="s">
        <v>1493</v>
      </c>
      <c r="G85" s="331"/>
      <c r="H85" s="311" t="s">
        <v>1507</v>
      </c>
      <c r="I85" s="311" t="s">
        <v>1489</v>
      </c>
      <c r="J85" s="311">
        <v>50</v>
      </c>
      <c r="K85" s="324"/>
    </row>
    <row r="86" ht="15" customHeight="1">
      <c r="B86" s="333"/>
      <c r="C86" s="311" t="s">
        <v>1508</v>
      </c>
      <c r="D86" s="311"/>
      <c r="E86" s="311"/>
      <c r="F86" s="332" t="s">
        <v>1493</v>
      </c>
      <c r="G86" s="331"/>
      <c r="H86" s="311" t="s">
        <v>1509</v>
      </c>
      <c r="I86" s="311" t="s">
        <v>1489</v>
      </c>
      <c r="J86" s="311">
        <v>20</v>
      </c>
      <c r="K86" s="324"/>
    </row>
    <row r="87" ht="15" customHeight="1">
      <c r="B87" s="333"/>
      <c r="C87" s="311" t="s">
        <v>1510</v>
      </c>
      <c r="D87" s="311"/>
      <c r="E87" s="311"/>
      <c r="F87" s="332" t="s">
        <v>1493</v>
      </c>
      <c r="G87" s="331"/>
      <c r="H87" s="311" t="s">
        <v>1511</v>
      </c>
      <c r="I87" s="311" t="s">
        <v>1489</v>
      </c>
      <c r="J87" s="311">
        <v>20</v>
      </c>
      <c r="K87" s="324"/>
    </row>
    <row r="88" ht="15" customHeight="1">
      <c r="B88" s="333"/>
      <c r="C88" s="311" t="s">
        <v>1512</v>
      </c>
      <c r="D88" s="311"/>
      <c r="E88" s="311"/>
      <c r="F88" s="332" t="s">
        <v>1493</v>
      </c>
      <c r="G88" s="331"/>
      <c r="H88" s="311" t="s">
        <v>1513</v>
      </c>
      <c r="I88" s="311" t="s">
        <v>1489</v>
      </c>
      <c r="J88" s="311">
        <v>50</v>
      </c>
      <c r="K88" s="324"/>
    </row>
    <row r="89" ht="15" customHeight="1">
      <c r="B89" s="333"/>
      <c r="C89" s="311" t="s">
        <v>1514</v>
      </c>
      <c r="D89" s="311"/>
      <c r="E89" s="311"/>
      <c r="F89" s="332" t="s">
        <v>1493</v>
      </c>
      <c r="G89" s="331"/>
      <c r="H89" s="311" t="s">
        <v>1514</v>
      </c>
      <c r="I89" s="311" t="s">
        <v>1489</v>
      </c>
      <c r="J89" s="311">
        <v>50</v>
      </c>
      <c r="K89" s="324"/>
    </row>
    <row r="90" ht="15" customHeight="1">
      <c r="B90" s="333"/>
      <c r="C90" s="311" t="s">
        <v>138</v>
      </c>
      <c r="D90" s="311"/>
      <c r="E90" s="311"/>
      <c r="F90" s="332" t="s">
        <v>1493</v>
      </c>
      <c r="G90" s="331"/>
      <c r="H90" s="311" t="s">
        <v>1515</v>
      </c>
      <c r="I90" s="311" t="s">
        <v>1489</v>
      </c>
      <c r="J90" s="311">
        <v>255</v>
      </c>
      <c r="K90" s="324"/>
    </row>
    <row r="91" ht="15" customHeight="1">
      <c r="B91" s="333"/>
      <c r="C91" s="311" t="s">
        <v>1516</v>
      </c>
      <c r="D91" s="311"/>
      <c r="E91" s="311"/>
      <c r="F91" s="332" t="s">
        <v>1487</v>
      </c>
      <c r="G91" s="331"/>
      <c r="H91" s="311" t="s">
        <v>1517</v>
      </c>
      <c r="I91" s="311" t="s">
        <v>1518</v>
      </c>
      <c r="J91" s="311"/>
      <c r="K91" s="324"/>
    </row>
    <row r="92" ht="15" customHeight="1">
      <c r="B92" s="333"/>
      <c r="C92" s="311" t="s">
        <v>1519</v>
      </c>
      <c r="D92" s="311"/>
      <c r="E92" s="311"/>
      <c r="F92" s="332" t="s">
        <v>1487</v>
      </c>
      <c r="G92" s="331"/>
      <c r="H92" s="311" t="s">
        <v>1520</v>
      </c>
      <c r="I92" s="311" t="s">
        <v>1521</v>
      </c>
      <c r="J92" s="311"/>
      <c r="K92" s="324"/>
    </row>
    <row r="93" ht="15" customHeight="1">
      <c r="B93" s="333"/>
      <c r="C93" s="311" t="s">
        <v>1522</v>
      </c>
      <c r="D93" s="311"/>
      <c r="E93" s="311"/>
      <c r="F93" s="332" t="s">
        <v>1487</v>
      </c>
      <c r="G93" s="331"/>
      <c r="H93" s="311" t="s">
        <v>1522</v>
      </c>
      <c r="I93" s="311" t="s">
        <v>1521</v>
      </c>
      <c r="J93" s="311"/>
      <c r="K93" s="324"/>
    </row>
    <row r="94" ht="15" customHeight="1">
      <c r="B94" s="333"/>
      <c r="C94" s="311" t="s">
        <v>47</v>
      </c>
      <c r="D94" s="311"/>
      <c r="E94" s="311"/>
      <c r="F94" s="332" t="s">
        <v>1487</v>
      </c>
      <c r="G94" s="331"/>
      <c r="H94" s="311" t="s">
        <v>1523</v>
      </c>
      <c r="I94" s="311" t="s">
        <v>1521</v>
      </c>
      <c r="J94" s="311"/>
      <c r="K94" s="324"/>
    </row>
    <row r="95" ht="15" customHeight="1">
      <c r="B95" s="333"/>
      <c r="C95" s="311" t="s">
        <v>57</v>
      </c>
      <c r="D95" s="311"/>
      <c r="E95" s="311"/>
      <c r="F95" s="332" t="s">
        <v>1487</v>
      </c>
      <c r="G95" s="331"/>
      <c r="H95" s="311" t="s">
        <v>1524</v>
      </c>
      <c r="I95" s="311" t="s">
        <v>1521</v>
      </c>
      <c r="J95" s="311"/>
      <c r="K95" s="324"/>
    </row>
    <row r="96" ht="15" customHeight="1">
      <c r="B96" s="336"/>
      <c r="C96" s="337"/>
      <c r="D96" s="337"/>
      <c r="E96" s="337"/>
      <c r="F96" s="337"/>
      <c r="G96" s="337"/>
      <c r="H96" s="337"/>
      <c r="I96" s="337"/>
      <c r="J96" s="337"/>
      <c r="K96" s="338"/>
    </row>
    <row r="97" ht="18.75" customHeight="1">
      <c r="B97" s="339"/>
      <c r="C97" s="340"/>
      <c r="D97" s="340"/>
      <c r="E97" s="340"/>
      <c r="F97" s="340"/>
      <c r="G97" s="340"/>
      <c r="H97" s="340"/>
      <c r="I97" s="340"/>
      <c r="J97" s="340"/>
      <c r="K97" s="339"/>
    </row>
    <row r="98" ht="18.75" customHeight="1">
      <c r="B98" s="318"/>
      <c r="C98" s="318"/>
      <c r="D98" s="318"/>
      <c r="E98" s="318"/>
      <c r="F98" s="318"/>
      <c r="G98" s="318"/>
      <c r="H98" s="318"/>
      <c r="I98" s="318"/>
      <c r="J98" s="318"/>
      <c r="K98" s="318"/>
    </row>
    <row r="99" ht="7.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21"/>
    </row>
    <row r="100" ht="45" customHeight="1">
      <c r="B100" s="322"/>
      <c r="C100" s="323" t="s">
        <v>1525</v>
      </c>
      <c r="D100" s="323"/>
      <c r="E100" s="323"/>
      <c r="F100" s="323"/>
      <c r="G100" s="323"/>
      <c r="H100" s="323"/>
      <c r="I100" s="323"/>
      <c r="J100" s="323"/>
      <c r="K100" s="324"/>
    </row>
    <row r="101" ht="17.25" customHeight="1">
      <c r="B101" s="322"/>
      <c r="C101" s="325" t="s">
        <v>1481</v>
      </c>
      <c r="D101" s="325"/>
      <c r="E101" s="325"/>
      <c r="F101" s="325" t="s">
        <v>1482</v>
      </c>
      <c r="G101" s="326"/>
      <c r="H101" s="325" t="s">
        <v>133</v>
      </c>
      <c r="I101" s="325" t="s">
        <v>66</v>
      </c>
      <c r="J101" s="325" t="s">
        <v>1483</v>
      </c>
      <c r="K101" s="324"/>
    </row>
    <row r="102" ht="17.25" customHeight="1">
      <c r="B102" s="322"/>
      <c r="C102" s="327" t="s">
        <v>1484</v>
      </c>
      <c r="D102" s="327"/>
      <c r="E102" s="327"/>
      <c r="F102" s="328" t="s">
        <v>1485</v>
      </c>
      <c r="G102" s="329"/>
      <c r="H102" s="327"/>
      <c r="I102" s="327"/>
      <c r="J102" s="327" t="s">
        <v>1486</v>
      </c>
      <c r="K102" s="324"/>
    </row>
    <row r="103" ht="5.25" customHeight="1">
      <c r="B103" s="322"/>
      <c r="C103" s="325"/>
      <c r="D103" s="325"/>
      <c r="E103" s="325"/>
      <c r="F103" s="325"/>
      <c r="G103" s="341"/>
      <c r="H103" s="325"/>
      <c r="I103" s="325"/>
      <c r="J103" s="325"/>
      <c r="K103" s="324"/>
    </row>
    <row r="104" ht="15" customHeight="1">
      <c r="B104" s="322"/>
      <c r="C104" s="311" t="s">
        <v>62</v>
      </c>
      <c r="D104" s="330"/>
      <c r="E104" s="330"/>
      <c r="F104" s="332" t="s">
        <v>1487</v>
      </c>
      <c r="G104" s="341"/>
      <c r="H104" s="311" t="s">
        <v>1526</v>
      </c>
      <c r="I104" s="311" t="s">
        <v>1489</v>
      </c>
      <c r="J104" s="311">
        <v>20</v>
      </c>
      <c r="K104" s="324"/>
    </row>
    <row r="105" ht="15" customHeight="1">
      <c r="B105" s="322"/>
      <c r="C105" s="311" t="s">
        <v>1490</v>
      </c>
      <c r="D105" s="311"/>
      <c r="E105" s="311"/>
      <c r="F105" s="332" t="s">
        <v>1487</v>
      </c>
      <c r="G105" s="311"/>
      <c r="H105" s="311" t="s">
        <v>1526</v>
      </c>
      <c r="I105" s="311" t="s">
        <v>1489</v>
      </c>
      <c r="J105" s="311">
        <v>120</v>
      </c>
      <c r="K105" s="324"/>
    </row>
    <row r="106" ht="15" customHeight="1">
      <c r="B106" s="333"/>
      <c r="C106" s="311" t="s">
        <v>1492</v>
      </c>
      <c r="D106" s="311"/>
      <c r="E106" s="311"/>
      <c r="F106" s="332" t="s">
        <v>1493</v>
      </c>
      <c r="G106" s="311"/>
      <c r="H106" s="311" t="s">
        <v>1526</v>
      </c>
      <c r="I106" s="311" t="s">
        <v>1489</v>
      </c>
      <c r="J106" s="311">
        <v>50</v>
      </c>
      <c r="K106" s="324"/>
    </row>
    <row r="107" ht="15" customHeight="1">
      <c r="B107" s="333"/>
      <c r="C107" s="311" t="s">
        <v>1495</v>
      </c>
      <c r="D107" s="311"/>
      <c r="E107" s="311"/>
      <c r="F107" s="332" t="s">
        <v>1487</v>
      </c>
      <c r="G107" s="311"/>
      <c r="H107" s="311" t="s">
        <v>1526</v>
      </c>
      <c r="I107" s="311" t="s">
        <v>1497</v>
      </c>
      <c r="J107" s="311"/>
      <c r="K107" s="324"/>
    </row>
    <row r="108" ht="15" customHeight="1">
      <c r="B108" s="333"/>
      <c r="C108" s="311" t="s">
        <v>1506</v>
      </c>
      <c r="D108" s="311"/>
      <c r="E108" s="311"/>
      <c r="F108" s="332" t="s">
        <v>1493</v>
      </c>
      <c r="G108" s="311"/>
      <c r="H108" s="311" t="s">
        <v>1526</v>
      </c>
      <c r="I108" s="311" t="s">
        <v>1489</v>
      </c>
      <c r="J108" s="311">
        <v>50</v>
      </c>
      <c r="K108" s="324"/>
    </row>
    <row r="109" ht="15" customHeight="1">
      <c r="B109" s="333"/>
      <c r="C109" s="311" t="s">
        <v>1514</v>
      </c>
      <c r="D109" s="311"/>
      <c r="E109" s="311"/>
      <c r="F109" s="332" t="s">
        <v>1493</v>
      </c>
      <c r="G109" s="311"/>
      <c r="H109" s="311" t="s">
        <v>1526</v>
      </c>
      <c r="I109" s="311" t="s">
        <v>1489</v>
      </c>
      <c r="J109" s="311">
        <v>50</v>
      </c>
      <c r="K109" s="324"/>
    </row>
    <row r="110" ht="15" customHeight="1">
      <c r="B110" s="333"/>
      <c r="C110" s="311" t="s">
        <v>1512</v>
      </c>
      <c r="D110" s="311"/>
      <c r="E110" s="311"/>
      <c r="F110" s="332" t="s">
        <v>1493</v>
      </c>
      <c r="G110" s="311"/>
      <c r="H110" s="311" t="s">
        <v>1526</v>
      </c>
      <c r="I110" s="311" t="s">
        <v>1489</v>
      </c>
      <c r="J110" s="311">
        <v>50</v>
      </c>
      <c r="K110" s="324"/>
    </row>
    <row r="111" ht="15" customHeight="1">
      <c r="B111" s="333"/>
      <c r="C111" s="311" t="s">
        <v>62</v>
      </c>
      <c r="D111" s="311"/>
      <c r="E111" s="311"/>
      <c r="F111" s="332" t="s">
        <v>1487</v>
      </c>
      <c r="G111" s="311"/>
      <c r="H111" s="311" t="s">
        <v>1527</v>
      </c>
      <c r="I111" s="311" t="s">
        <v>1489</v>
      </c>
      <c r="J111" s="311">
        <v>20</v>
      </c>
      <c r="K111" s="324"/>
    </row>
    <row r="112" ht="15" customHeight="1">
      <c r="B112" s="333"/>
      <c r="C112" s="311" t="s">
        <v>1528</v>
      </c>
      <c r="D112" s="311"/>
      <c r="E112" s="311"/>
      <c r="F112" s="332" t="s">
        <v>1487</v>
      </c>
      <c r="G112" s="311"/>
      <c r="H112" s="311" t="s">
        <v>1529</v>
      </c>
      <c r="I112" s="311" t="s">
        <v>1489</v>
      </c>
      <c r="J112" s="311">
        <v>120</v>
      </c>
      <c r="K112" s="324"/>
    </row>
    <row r="113" ht="15" customHeight="1">
      <c r="B113" s="333"/>
      <c r="C113" s="311" t="s">
        <v>47</v>
      </c>
      <c r="D113" s="311"/>
      <c r="E113" s="311"/>
      <c r="F113" s="332" t="s">
        <v>1487</v>
      </c>
      <c r="G113" s="311"/>
      <c r="H113" s="311" t="s">
        <v>1530</v>
      </c>
      <c r="I113" s="311" t="s">
        <v>1521</v>
      </c>
      <c r="J113" s="311"/>
      <c r="K113" s="324"/>
    </row>
    <row r="114" ht="15" customHeight="1">
      <c r="B114" s="333"/>
      <c r="C114" s="311" t="s">
        <v>57</v>
      </c>
      <c r="D114" s="311"/>
      <c r="E114" s="311"/>
      <c r="F114" s="332" t="s">
        <v>1487</v>
      </c>
      <c r="G114" s="311"/>
      <c r="H114" s="311" t="s">
        <v>1531</v>
      </c>
      <c r="I114" s="311" t="s">
        <v>1521</v>
      </c>
      <c r="J114" s="311"/>
      <c r="K114" s="324"/>
    </row>
    <row r="115" ht="15" customHeight="1">
      <c r="B115" s="333"/>
      <c r="C115" s="311" t="s">
        <v>66</v>
      </c>
      <c r="D115" s="311"/>
      <c r="E115" s="311"/>
      <c r="F115" s="332" t="s">
        <v>1487</v>
      </c>
      <c r="G115" s="311"/>
      <c r="H115" s="311" t="s">
        <v>1532</v>
      </c>
      <c r="I115" s="311" t="s">
        <v>1533</v>
      </c>
      <c r="J115" s="311"/>
      <c r="K115" s="324"/>
    </row>
    <row r="116" ht="15" customHeight="1">
      <c r="B116" s="336"/>
      <c r="C116" s="342"/>
      <c r="D116" s="342"/>
      <c r="E116" s="342"/>
      <c r="F116" s="342"/>
      <c r="G116" s="342"/>
      <c r="H116" s="342"/>
      <c r="I116" s="342"/>
      <c r="J116" s="342"/>
      <c r="K116" s="338"/>
    </row>
    <row r="117" ht="18.75" customHeight="1">
      <c r="B117" s="343"/>
      <c r="C117" s="307"/>
      <c r="D117" s="307"/>
      <c r="E117" s="307"/>
      <c r="F117" s="344"/>
      <c r="G117" s="307"/>
      <c r="H117" s="307"/>
      <c r="I117" s="307"/>
      <c r="J117" s="307"/>
      <c r="K117" s="343"/>
    </row>
    <row r="118" ht="18.75" customHeight="1">
      <c r="B118" s="318"/>
      <c r="C118" s="318"/>
      <c r="D118" s="318"/>
      <c r="E118" s="318"/>
      <c r="F118" s="318"/>
      <c r="G118" s="318"/>
      <c r="H118" s="318"/>
      <c r="I118" s="318"/>
      <c r="J118" s="318"/>
      <c r="K118" s="318"/>
    </row>
    <row r="119" ht="7.5" customHeight="1">
      <c r="B119" s="345"/>
      <c r="C119" s="346"/>
      <c r="D119" s="346"/>
      <c r="E119" s="346"/>
      <c r="F119" s="346"/>
      <c r="G119" s="346"/>
      <c r="H119" s="346"/>
      <c r="I119" s="346"/>
      <c r="J119" s="346"/>
      <c r="K119" s="347"/>
    </row>
    <row r="120" ht="45" customHeight="1">
      <c r="B120" s="348"/>
      <c r="C120" s="301" t="s">
        <v>1534</v>
      </c>
      <c r="D120" s="301"/>
      <c r="E120" s="301"/>
      <c r="F120" s="301"/>
      <c r="G120" s="301"/>
      <c r="H120" s="301"/>
      <c r="I120" s="301"/>
      <c r="J120" s="301"/>
      <c r="K120" s="349"/>
    </row>
    <row r="121" ht="17.25" customHeight="1">
      <c r="B121" s="350"/>
      <c r="C121" s="325" t="s">
        <v>1481</v>
      </c>
      <c r="D121" s="325"/>
      <c r="E121" s="325"/>
      <c r="F121" s="325" t="s">
        <v>1482</v>
      </c>
      <c r="G121" s="326"/>
      <c r="H121" s="325" t="s">
        <v>133</v>
      </c>
      <c r="I121" s="325" t="s">
        <v>66</v>
      </c>
      <c r="J121" s="325" t="s">
        <v>1483</v>
      </c>
      <c r="K121" s="351"/>
    </row>
    <row r="122" ht="17.25" customHeight="1">
      <c r="B122" s="350"/>
      <c r="C122" s="327" t="s">
        <v>1484</v>
      </c>
      <c r="D122" s="327"/>
      <c r="E122" s="327"/>
      <c r="F122" s="328" t="s">
        <v>1485</v>
      </c>
      <c r="G122" s="329"/>
      <c r="H122" s="327"/>
      <c r="I122" s="327"/>
      <c r="J122" s="327" t="s">
        <v>1486</v>
      </c>
      <c r="K122" s="351"/>
    </row>
    <row r="123" ht="5.25" customHeight="1">
      <c r="B123" s="352"/>
      <c r="C123" s="330"/>
      <c r="D123" s="330"/>
      <c r="E123" s="330"/>
      <c r="F123" s="330"/>
      <c r="G123" s="311"/>
      <c r="H123" s="330"/>
      <c r="I123" s="330"/>
      <c r="J123" s="330"/>
      <c r="K123" s="353"/>
    </row>
    <row r="124" ht="15" customHeight="1">
      <c r="B124" s="352"/>
      <c r="C124" s="311" t="s">
        <v>1490</v>
      </c>
      <c r="D124" s="330"/>
      <c r="E124" s="330"/>
      <c r="F124" s="332" t="s">
        <v>1487</v>
      </c>
      <c r="G124" s="311"/>
      <c r="H124" s="311" t="s">
        <v>1526</v>
      </c>
      <c r="I124" s="311" t="s">
        <v>1489</v>
      </c>
      <c r="J124" s="311">
        <v>120</v>
      </c>
      <c r="K124" s="354"/>
    </row>
    <row r="125" ht="15" customHeight="1">
      <c r="B125" s="352"/>
      <c r="C125" s="311" t="s">
        <v>1535</v>
      </c>
      <c r="D125" s="311"/>
      <c r="E125" s="311"/>
      <c r="F125" s="332" t="s">
        <v>1487</v>
      </c>
      <c r="G125" s="311"/>
      <c r="H125" s="311" t="s">
        <v>1536</v>
      </c>
      <c r="I125" s="311" t="s">
        <v>1489</v>
      </c>
      <c r="J125" s="311" t="s">
        <v>1537</v>
      </c>
      <c r="K125" s="354"/>
    </row>
    <row r="126" ht="15" customHeight="1">
      <c r="B126" s="352"/>
      <c r="C126" s="311" t="s">
        <v>1436</v>
      </c>
      <c r="D126" s="311"/>
      <c r="E126" s="311"/>
      <c r="F126" s="332" t="s">
        <v>1487</v>
      </c>
      <c r="G126" s="311"/>
      <c r="H126" s="311" t="s">
        <v>1538</v>
      </c>
      <c r="I126" s="311" t="s">
        <v>1489</v>
      </c>
      <c r="J126" s="311" t="s">
        <v>1537</v>
      </c>
      <c r="K126" s="354"/>
    </row>
    <row r="127" ht="15" customHeight="1">
      <c r="B127" s="352"/>
      <c r="C127" s="311" t="s">
        <v>1498</v>
      </c>
      <c r="D127" s="311"/>
      <c r="E127" s="311"/>
      <c r="F127" s="332" t="s">
        <v>1493</v>
      </c>
      <c r="G127" s="311"/>
      <c r="H127" s="311" t="s">
        <v>1499</v>
      </c>
      <c r="I127" s="311" t="s">
        <v>1489</v>
      </c>
      <c r="J127" s="311">
        <v>15</v>
      </c>
      <c r="K127" s="354"/>
    </row>
    <row r="128" ht="15" customHeight="1">
      <c r="B128" s="352"/>
      <c r="C128" s="334" t="s">
        <v>1500</v>
      </c>
      <c r="D128" s="334"/>
      <c r="E128" s="334"/>
      <c r="F128" s="335" t="s">
        <v>1493</v>
      </c>
      <c r="G128" s="334"/>
      <c r="H128" s="334" t="s">
        <v>1501</v>
      </c>
      <c r="I128" s="334" t="s">
        <v>1489</v>
      </c>
      <c r="J128" s="334">
        <v>15</v>
      </c>
      <c r="K128" s="354"/>
    </row>
    <row r="129" ht="15" customHeight="1">
      <c r="B129" s="352"/>
      <c r="C129" s="334" t="s">
        <v>1502</v>
      </c>
      <c r="D129" s="334"/>
      <c r="E129" s="334"/>
      <c r="F129" s="335" t="s">
        <v>1493</v>
      </c>
      <c r="G129" s="334"/>
      <c r="H129" s="334" t="s">
        <v>1503</v>
      </c>
      <c r="I129" s="334" t="s">
        <v>1489</v>
      </c>
      <c r="J129" s="334">
        <v>20</v>
      </c>
      <c r="K129" s="354"/>
    </row>
    <row r="130" ht="15" customHeight="1">
      <c r="B130" s="352"/>
      <c r="C130" s="334" t="s">
        <v>1504</v>
      </c>
      <c r="D130" s="334"/>
      <c r="E130" s="334"/>
      <c r="F130" s="335" t="s">
        <v>1493</v>
      </c>
      <c r="G130" s="334"/>
      <c r="H130" s="334" t="s">
        <v>1505</v>
      </c>
      <c r="I130" s="334" t="s">
        <v>1489</v>
      </c>
      <c r="J130" s="334">
        <v>20</v>
      </c>
      <c r="K130" s="354"/>
    </row>
    <row r="131" ht="15" customHeight="1">
      <c r="B131" s="352"/>
      <c r="C131" s="311" t="s">
        <v>1492</v>
      </c>
      <c r="D131" s="311"/>
      <c r="E131" s="311"/>
      <c r="F131" s="332" t="s">
        <v>1493</v>
      </c>
      <c r="G131" s="311"/>
      <c r="H131" s="311" t="s">
        <v>1526</v>
      </c>
      <c r="I131" s="311" t="s">
        <v>1489</v>
      </c>
      <c r="J131" s="311">
        <v>50</v>
      </c>
      <c r="K131" s="354"/>
    </row>
    <row r="132" ht="15" customHeight="1">
      <c r="B132" s="352"/>
      <c r="C132" s="311" t="s">
        <v>1506</v>
      </c>
      <c r="D132" s="311"/>
      <c r="E132" s="311"/>
      <c r="F132" s="332" t="s">
        <v>1493</v>
      </c>
      <c r="G132" s="311"/>
      <c r="H132" s="311" t="s">
        <v>1526</v>
      </c>
      <c r="I132" s="311" t="s">
        <v>1489</v>
      </c>
      <c r="J132" s="311">
        <v>50</v>
      </c>
      <c r="K132" s="354"/>
    </row>
    <row r="133" ht="15" customHeight="1">
      <c r="B133" s="352"/>
      <c r="C133" s="311" t="s">
        <v>1512</v>
      </c>
      <c r="D133" s="311"/>
      <c r="E133" s="311"/>
      <c r="F133" s="332" t="s">
        <v>1493</v>
      </c>
      <c r="G133" s="311"/>
      <c r="H133" s="311" t="s">
        <v>1526</v>
      </c>
      <c r="I133" s="311" t="s">
        <v>1489</v>
      </c>
      <c r="J133" s="311">
        <v>50</v>
      </c>
      <c r="K133" s="354"/>
    </row>
    <row r="134" ht="15" customHeight="1">
      <c r="B134" s="352"/>
      <c r="C134" s="311" t="s">
        <v>1514</v>
      </c>
      <c r="D134" s="311"/>
      <c r="E134" s="311"/>
      <c r="F134" s="332" t="s">
        <v>1493</v>
      </c>
      <c r="G134" s="311"/>
      <c r="H134" s="311" t="s">
        <v>1526</v>
      </c>
      <c r="I134" s="311" t="s">
        <v>1489</v>
      </c>
      <c r="J134" s="311">
        <v>50</v>
      </c>
      <c r="K134" s="354"/>
    </row>
    <row r="135" ht="15" customHeight="1">
      <c r="B135" s="352"/>
      <c r="C135" s="311" t="s">
        <v>138</v>
      </c>
      <c r="D135" s="311"/>
      <c r="E135" s="311"/>
      <c r="F135" s="332" t="s">
        <v>1493</v>
      </c>
      <c r="G135" s="311"/>
      <c r="H135" s="311" t="s">
        <v>1539</v>
      </c>
      <c r="I135" s="311" t="s">
        <v>1489</v>
      </c>
      <c r="J135" s="311">
        <v>255</v>
      </c>
      <c r="K135" s="354"/>
    </row>
    <row r="136" ht="15" customHeight="1">
      <c r="B136" s="352"/>
      <c r="C136" s="311" t="s">
        <v>1516</v>
      </c>
      <c r="D136" s="311"/>
      <c r="E136" s="311"/>
      <c r="F136" s="332" t="s">
        <v>1487</v>
      </c>
      <c r="G136" s="311"/>
      <c r="H136" s="311" t="s">
        <v>1540</v>
      </c>
      <c r="I136" s="311" t="s">
        <v>1518</v>
      </c>
      <c r="J136" s="311"/>
      <c r="K136" s="354"/>
    </row>
    <row r="137" ht="15" customHeight="1">
      <c r="B137" s="352"/>
      <c r="C137" s="311" t="s">
        <v>1519</v>
      </c>
      <c r="D137" s="311"/>
      <c r="E137" s="311"/>
      <c r="F137" s="332" t="s">
        <v>1487</v>
      </c>
      <c r="G137" s="311"/>
      <c r="H137" s="311" t="s">
        <v>1541</v>
      </c>
      <c r="I137" s="311" t="s">
        <v>1521</v>
      </c>
      <c r="J137" s="311"/>
      <c r="K137" s="354"/>
    </row>
    <row r="138" ht="15" customHeight="1">
      <c r="B138" s="352"/>
      <c r="C138" s="311" t="s">
        <v>1522</v>
      </c>
      <c r="D138" s="311"/>
      <c r="E138" s="311"/>
      <c r="F138" s="332" t="s">
        <v>1487</v>
      </c>
      <c r="G138" s="311"/>
      <c r="H138" s="311" t="s">
        <v>1522</v>
      </c>
      <c r="I138" s="311" t="s">
        <v>1521</v>
      </c>
      <c r="J138" s="311"/>
      <c r="K138" s="354"/>
    </row>
    <row r="139" ht="15" customHeight="1">
      <c r="B139" s="352"/>
      <c r="C139" s="311" t="s">
        <v>47</v>
      </c>
      <c r="D139" s="311"/>
      <c r="E139" s="311"/>
      <c r="F139" s="332" t="s">
        <v>1487</v>
      </c>
      <c r="G139" s="311"/>
      <c r="H139" s="311" t="s">
        <v>1542</v>
      </c>
      <c r="I139" s="311" t="s">
        <v>1521</v>
      </c>
      <c r="J139" s="311"/>
      <c r="K139" s="354"/>
    </row>
    <row r="140" ht="15" customHeight="1">
      <c r="B140" s="352"/>
      <c r="C140" s="311" t="s">
        <v>1543</v>
      </c>
      <c r="D140" s="311"/>
      <c r="E140" s="311"/>
      <c r="F140" s="332" t="s">
        <v>1487</v>
      </c>
      <c r="G140" s="311"/>
      <c r="H140" s="311" t="s">
        <v>1544</v>
      </c>
      <c r="I140" s="311" t="s">
        <v>1521</v>
      </c>
      <c r="J140" s="311"/>
      <c r="K140" s="354"/>
    </row>
    <row r="141" ht="15" customHeight="1">
      <c r="B141" s="355"/>
      <c r="C141" s="356"/>
      <c r="D141" s="356"/>
      <c r="E141" s="356"/>
      <c r="F141" s="356"/>
      <c r="G141" s="356"/>
      <c r="H141" s="356"/>
      <c r="I141" s="356"/>
      <c r="J141" s="356"/>
      <c r="K141" s="357"/>
    </row>
    <row r="142" ht="18.75" customHeight="1">
      <c r="B142" s="307"/>
      <c r="C142" s="307"/>
      <c r="D142" s="307"/>
      <c r="E142" s="307"/>
      <c r="F142" s="344"/>
      <c r="G142" s="307"/>
      <c r="H142" s="307"/>
      <c r="I142" s="307"/>
      <c r="J142" s="307"/>
      <c r="K142" s="307"/>
    </row>
    <row r="143" ht="18.75" customHeight="1">
      <c r="B143" s="318"/>
      <c r="C143" s="318"/>
      <c r="D143" s="318"/>
      <c r="E143" s="318"/>
      <c r="F143" s="318"/>
      <c r="G143" s="318"/>
      <c r="H143" s="318"/>
      <c r="I143" s="318"/>
      <c r="J143" s="318"/>
      <c r="K143" s="318"/>
    </row>
    <row r="144" ht="7.5" customHeight="1">
      <c r="B144" s="319"/>
      <c r="C144" s="320"/>
      <c r="D144" s="320"/>
      <c r="E144" s="320"/>
      <c r="F144" s="320"/>
      <c r="G144" s="320"/>
      <c r="H144" s="320"/>
      <c r="I144" s="320"/>
      <c r="J144" s="320"/>
      <c r="K144" s="321"/>
    </row>
    <row r="145" ht="45" customHeight="1">
      <c r="B145" s="322"/>
      <c r="C145" s="323" t="s">
        <v>1545</v>
      </c>
      <c r="D145" s="323"/>
      <c r="E145" s="323"/>
      <c r="F145" s="323"/>
      <c r="G145" s="323"/>
      <c r="H145" s="323"/>
      <c r="I145" s="323"/>
      <c r="J145" s="323"/>
      <c r="K145" s="324"/>
    </row>
    <row r="146" ht="17.25" customHeight="1">
      <c r="B146" s="322"/>
      <c r="C146" s="325" t="s">
        <v>1481</v>
      </c>
      <c r="D146" s="325"/>
      <c r="E146" s="325"/>
      <c r="F146" s="325" t="s">
        <v>1482</v>
      </c>
      <c r="G146" s="326"/>
      <c r="H146" s="325" t="s">
        <v>133</v>
      </c>
      <c r="I146" s="325" t="s">
        <v>66</v>
      </c>
      <c r="J146" s="325" t="s">
        <v>1483</v>
      </c>
      <c r="K146" s="324"/>
    </row>
    <row r="147" ht="17.25" customHeight="1">
      <c r="B147" s="322"/>
      <c r="C147" s="327" t="s">
        <v>1484</v>
      </c>
      <c r="D147" s="327"/>
      <c r="E147" s="327"/>
      <c r="F147" s="328" t="s">
        <v>1485</v>
      </c>
      <c r="G147" s="329"/>
      <c r="H147" s="327"/>
      <c r="I147" s="327"/>
      <c r="J147" s="327" t="s">
        <v>1486</v>
      </c>
      <c r="K147" s="324"/>
    </row>
    <row r="148" ht="5.25" customHeight="1">
      <c r="B148" s="333"/>
      <c r="C148" s="330"/>
      <c r="D148" s="330"/>
      <c r="E148" s="330"/>
      <c r="F148" s="330"/>
      <c r="G148" s="331"/>
      <c r="H148" s="330"/>
      <c r="I148" s="330"/>
      <c r="J148" s="330"/>
      <c r="K148" s="354"/>
    </row>
    <row r="149" ht="15" customHeight="1">
      <c r="B149" s="333"/>
      <c r="C149" s="358" t="s">
        <v>1490</v>
      </c>
      <c r="D149" s="311"/>
      <c r="E149" s="311"/>
      <c r="F149" s="359" t="s">
        <v>1487</v>
      </c>
      <c r="G149" s="311"/>
      <c r="H149" s="358" t="s">
        <v>1526</v>
      </c>
      <c r="I149" s="358" t="s">
        <v>1489</v>
      </c>
      <c r="J149" s="358">
        <v>120</v>
      </c>
      <c r="K149" s="354"/>
    </row>
    <row r="150" ht="15" customHeight="1">
      <c r="B150" s="333"/>
      <c r="C150" s="358" t="s">
        <v>1535</v>
      </c>
      <c r="D150" s="311"/>
      <c r="E150" s="311"/>
      <c r="F150" s="359" t="s">
        <v>1487</v>
      </c>
      <c r="G150" s="311"/>
      <c r="H150" s="358" t="s">
        <v>1546</v>
      </c>
      <c r="I150" s="358" t="s">
        <v>1489</v>
      </c>
      <c r="J150" s="358" t="s">
        <v>1537</v>
      </c>
      <c r="K150" s="354"/>
    </row>
    <row r="151" ht="15" customHeight="1">
      <c r="B151" s="333"/>
      <c r="C151" s="358" t="s">
        <v>1436</v>
      </c>
      <c r="D151" s="311"/>
      <c r="E151" s="311"/>
      <c r="F151" s="359" t="s">
        <v>1487</v>
      </c>
      <c r="G151" s="311"/>
      <c r="H151" s="358" t="s">
        <v>1547</v>
      </c>
      <c r="I151" s="358" t="s">
        <v>1489</v>
      </c>
      <c r="J151" s="358" t="s">
        <v>1537</v>
      </c>
      <c r="K151" s="354"/>
    </row>
    <row r="152" ht="15" customHeight="1">
      <c r="B152" s="333"/>
      <c r="C152" s="358" t="s">
        <v>1492</v>
      </c>
      <c r="D152" s="311"/>
      <c r="E152" s="311"/>
      <c r="F152" s="359" t="s">
        <v>1493</v>
      </c>
      <c r="G152" s="311"/>
      <c r="H152" s="358" t="s">
        <v>1526</v>
      </c>
      <c r="I152" s="358" t="s">
        <v>1489</v>
      </c>
      <c r="J152" s="358">
        <v>50</v>
      </c>
      <c r="K152" s="354"/>
    </row>
    <row r="153" ht="15" customHeight="1">
      <c r="B153" s="333"/>
      <c r="C153" s="358" t="s">
        <v>1495</v>
      </c>
      <c r="D153" s="311"/>
      <c r="E153" s="311"/>
      <c r="F153" s="359" t="s">
        <v>1487</v>
      </c>
      <c r="G153" s="311"/>
      <c r="H153" s="358" t="s">
        <v>1526</v>
      </c>
      <c r="I153" s="358" t="s">
        <v>1497</v>
      </c>
      <c r="J153" s="358"/>
      <c r="K153" s="354"/>
    </row>
    <row r="154" ht="15" customHeight="1">
      <c r="B154" s="333"/>
      <c r="C154" s="358" t="s">
        <v>1506</v>
      </c>
      <c r="D154" s="311"/>
      <c r="E154" s="311"/>
      <c r="F154" s="359" t="s">
        <v>1493</v>
      </c>
      <c r="G154" s="311"/>
      <c r="H154" s="358" t="s">
        <v>1526</v>
      </c>
      <c r="I154" s="358" t="s">
        <v>1489</v>
      </c>
      <c r="J154" s="358">
        <v>50</v>
      </c>
      <c r="K154" s="354"/>
    </row>
    <row r="155" ht="15" customHeight="1">
      <c r="B155" s="333"/>
      <c r="C155" s="358" t="s">
        <v>1514</v>
      </c>
      <c r="D155" s="311"/>
      <c r="E155" s="311"/>
      <c r="F155" s="359" t="s">
        <v>1493</v>
      </c>
      <c r="G155" s="311"/>
      <c r="H155" s="358" t="s">
        <v>1526</v>
      </c>
      <c r="I155" s="358" t="s">
        <v>1489</v>
      </c>
      <c r="J155" s="358">
        <v>50</v>
      </c>
      <c r="K155" s="354"/>
    </row>
    <row r="156" ht="15" customHeight="1">
      <c r="B156" s="333"/>
      <c r="C156" s="358" t="s">
        <v>1512</v>
      </c>
      <c r="D156" s="311"/>
      <c r="E156" s="311"/>
      <c r="F156" s="359" t="s">
        <v>1493</v>
      </c>
      <c r="G156" s="311"/>
      <c r="H156" s="358" t="s">
        <v>1526</v>
      </c>
      <c r="I156" s="358" t="s">
        <v>1489</v>
      </c>
      <c r="J156" s="358">
        <v>50</v>
      </c>
      <c r="K156" s="354"/>
    </row>
    <row r="157" ht="15" customHeight="1">
      <c r="B157" s="333"/>
      <c r="C157" s="358" t="s">
        <v>120</v>
      </c>
      <c r="D157" s="311"/>
      <c r="E157" s="311"/>
      <c r="F157" s="359" t="s">
        <v>1487</v>
      </c>
      <c r="G157" s="311"/>
      <c r="H157" s="358" t="s">
        <v>1548</v>
      </c>
      <c r="I157" s="358" t="s">
        <v>1489</v>
      </c>
      <c r="J157" s="358" t="s">
        <v>1549</v>
      </c>
      <c r="K157" s="354"/>
    </row>
    <row r="158" ht="15" customHeight="1">
      <c r="B158" s="333"/>
      <c r="C158" s="358" t="s">
        <v>1550</v>
      </c>
      <c r="D158" s="311"/>
      <c r="E158" s="311"/>
      <c r="F158" s="359" t="s">
        <v>1487</v>
      </c>
      <c r="G158" s="311"/>
      <c r="H158" s="358" t="s">
        <v>1551</v>
      </c>
      <c r="I158" s="358" t="s">
        <v>1521</v>
      </c>
      <c r="J158" s="358"/>
      <c r="K158" s="354"/>
    </row>
    <row r="159" ht="15" customHeight="1">
      <c r="B159" s="360"/>
      <c r="C159" s="342"/>
      <c r="D159" s="342"/>
      <c r="E159" s="342"/>
      <c r="F159" s="342"/>
      <c r="G159" s="342"/>
      <c r="H159" s="342"/>
      <c r="I159" s="342"/>
      <c r="J159" s="342"/>
      <c r="K159" s="361"/>
    </row>
    <row r="160" ht="18.75" customHeight="1">
      <c r="B160" s="307"/>
      <c r="C160" s="311"/>
      <c r="D160" s="311"/>
      <c r="E160" s="311"/>
      <c r="F160" s="332"/>
      <c r="G160" s="311"/>
      <c r="H160" s="311"/>
      <c r="I160" s="311"/>
      <c r="J160" s="311"/>
      <c r="K160" s="307"/>
    </row>
    <row r="161" ht="18.75" customHeight="1">
      <c r="B161" s="318"/>
      <c r="C161" s="318"/>
      <c r="D161" s="318"/>
      <c r="E161" s="318"/>
      <c r="F161" s="318"/>
      <c r="G161" s="318"/>
      <c r="H161" s="318"/>
      <c r="I161" s="318"/>
      <c r="J161" s="318"/>
      <c r="K161" s="318"/>
    </row>
    <row r="162" ht="7.5" customHeight="1">
      <c r="B162" s="297"/>
      <c r="C162" s="298"/>
      <c r="D162" s="298"/>
      <c r="E162" s="298"/>
      <c r="F162" s="298"/>
      <c r="G162" s="298"/>
      <c r="H162" s="298"/>
      <c r="I162" s="298"/>
      <c r="J162" s="298"/>
      <c r="K162" s="299"/>
    </row>
    <row r="163" ht="45" customHeight="1">
      <c r="B163" s="300"/>
      <c r="C163" s="301" t="s">
        <v>1552</v>
      </c>
      <c r="D163" s="301"/>
      <c r="E163" s="301"/>
      <c r="F163" s="301"/>
      <c r="G163" s="301"/>
      <c r="H163" s="301"/>
      <c r="I163" s="301"/>
      <c r="J163" s="301"/>
      <c r="K163" s="302"/>
    </row>
    <row r="164" ht="17.25" customHeight="1">
      <c r="B164" s="300"/>
      <c r="C164" s="325" t="s">
        <v>1481</v>
      </c>
      <c r="D164" s="325"/>
      <c r="E164" s="325"/>
      <c r="F164" s="325" t="s">
        <v>1482</v>
      </c>
      <c r="G164" s="362"/>
      <c r="H164" s="363" t="s">
        <v>133</v>
      </c>
      <c r="I164" s="363" t="s">
        <v>66</v>
      </c>
      <c r="J164" s="325" t="s">
        <v>1483</v>
      </c>
      <c r="K164" s="302"/>
    </row>
    <row r="165" ht="17.25" customHeight="1">
      <c r="B165" s="303"/>
      <c r="C165" s="327" t="s">
        <v>1484</v>
      </c>
      <c r="D165" s="327"/>
      <c r="E165" s="327"/>
      <c r="F165" s="328" t="s">
        <v>1485</v>
      </c>
      <c r="G165" s="364"/>
      <c r="H165" s="365"/>
      <c r="I165" s="365"/>
      <c r="J165" s="327" t="s">
        <v>1486</v>
      </c>
      <c r="K165" s="305"/>
    </row>
    <row r="166" ht="5.25" customHeight="1">
      <c r="B166" s="333"/>
      <c r="C166" s="330"/>
      <c r="D166" s="330"/>
      <c r="E166" s="330"/>
      <c r="F166" s="330"/>
      <c r="G166" s="331"/>
      <c r="H166" s="330"/>
      <c r="I166" s="330"/>
      <c r="J166" s="330"/>
      <c r="K166" s="354"/>
    </row>
    <row r="167" ht="15" customHeight="1">
      <c r="B167" s="333"/>
      <c r="C167" s="311" t="s">
        <v>1490</v>
      </c>
      <c r="D167" s="311"/>
      <c r="E167" s="311"/>
      <c r="F167" s="332" t="s">
        <v>1487</v>
      </c>
      <c r="G167" s="311"/>
      <c r="H167" s="311" t="s">
        <v>1526</v>
      </c>
      <c r="I167" s="311" t="s">
        <v>1489</v>
      </c>
      <c r="J167" s="311">
        <v>120</v>
      </c>
      <c r="K167" s="354"/>
    </row>
    <row r="168" ht="15" customHeight="1">
      <c r="B168" s="333"/>
      <c r="C168" s="311" t="s">
        <v>1535</v>
      </c>
      <c r="D168" s="311"/>
      <c r="E168" s="311"/>
      <c r="F168" s="332" t="s">
        <v>1487</v>
      </c>
      <c r="G168" s="311"/>
      <c r="H168" s="311" t="s">
        <v>1536</v>
      </c>
      <c r="I168" s="311" t="s">
        <v>1489</v>
      </c>
      <c r="J168" s="311" t="s">
        <v>1537</v>
      </c>
      <c r="K168" s="354"/>
    </row>
    <row r="169" ht="15" customHeight="1">
      <c r="B169" s="333"/>
      <c r="C169" s="311" t="s">
        <v>1436</v>
      </c>
      <c r="D169" s="311"/>
      <c r="E169" s="311"/>
      <c r="F169" s="332" t="s">
        <v>1487</v>
      </c>
      <c r="G169" s="311"/>
      <c r="H169" s="311" t="s">
        <v>1553</v>
      </c>
      <c r="I169" s="311" t="s">
        <v>1489</v>
      </c>
      <c r="J169" s="311" t="s">
        <v>1537</v>
      </c>
      <c r="K169" s="354"/>
    </row>
    <row r="170" ht="15" customHeight="1">
      <c r="B170" s="333"/>
      <c r="C170" s="311" t="s">
        <v>1492</v>
      </c>
      <c r="D170" s="311"/>
      <c r="E170" s="311"/>
      <c r="F170" s="332" t="s">
        <v>1493</v>
      </c>
      <c r="G170" s="311"/>
      <c r="H170" s="311" t="s">
        <v>1553</v>
      </c>
      <c r="I170" s="311" t="s">
        <v>1489</v>
      </c>
      <c r="J170" s="311">
        <v>50</v>
      </c>
      <c r="K170" s="354"/>
    </row>
    <row r="171" ht="15" customHeight="1">
      <c r="B171" s="333"/>
      <c r="C171" s="311" t="s">
        <v>1495</v>
      </c>
      <c r="D171" s="311"/>
      <c r="E171" s="311"/>
      <c r="F171" s="332" t="s">
        <v>1487</v>
      </c>
      <c r="G171" s="311"/>
      <c r="H171" s="311" t="s">
        <v>1553</v>
      </c>
      <c r="I171" s="311" t="s">
        <v>1497</v>
      </c>
      <c r="J171" s="311"/>
      <c r="K171" s="354"/>
    </row>
    <row r="172" ht="15" customHeight="1">
      <c r="B172" s="333"/>
      <c r="C172" s="311" t="s">
        <v>1506</v>
      </c>
      <c r="D172" s="311"/>
      <c r="E172" s="311"/>
      <c r="F172" s="332" t="s">
        <v>1493</v>
      </c>
      <c r="G172" s="311"/>
      <c r="H172" s="311" t="s">
        <v>1553</v>
      </c>
      <c r="I172" s="311" t="s">
        <v>1489</v>
      </c>
      <c r="J172" s="311">
        <v>50</v>
      </c>
      <c r="K172" s="354"/>
    </row>
    <row r="173" ht="15" customHeight="1">
      <c r="B173" s="333"/>
      <c r="C173" s="311" t="s">
        <v>1514</v>
      </c>
      <c r="D173" s="311"/>
      <c r="E173" s="311"/>
      <c r="F173" s="332" t="s">
        <v>1493</v>
      </c>
      <c r="G173" s="311"/>
      <c r="H173" s="311" t="s">
        <v>1553</v>
      </c>
      <c r="I173" s="311" t="s">
        <v>1489</v>
      </c>
      <c r="J173" s="311">
        <v>50</v>
      </c>
      <c r="K173" s="354"/>
    </row>
    <row r="174" ht="15" customHeight="1">
      <c r="B174" s="333"/>
      <c r="C174" s="311" t="s">
        <v>1512</v>
      </c>
      <c r="D174" s="311"/>
      <c r="E174" s="311"/>
      <c r="F174" s="332" t="s">
        <v>1493</v>
      </c>
      <c r="G174" s="311"/>
      <c r="H174" s="311" t="s">
        <v>1553</v>
      </c>
      <c r="I174" s="311" t="s">
        <v>1489</v>
      </c>
      <c r="J174" s="311">
        <v>50</v>
      </c>
      <c r="K174" s="354"/>
    </row>
    <row r="175" ht="15" customHeight="1">
      <c r="B175" s="333"/>
      <c r="C175" s="311" t="s">
        <v>132</v>
      </c>
      <c r="D175" s="311"/>
      <c r="E175" s="311"/>
      <c r="F175" s="332" t="s">
        <v>1487</v>
      </c>
      <c r="G175" s="311"/>
      <c r="H175" s="311" t="s">
        <v>1554</v>
      </c>
      <c r="I175" s="311" t="s">
        <v>1555</v>
      </c>
      <c r="J175" s="311"/>
      <c r="K175" s="354"/>
    </row>
    <row r="176" ht="15" customHeight="1">
      <c r="B176" s="333"/>
      <c r="C176" s="311" t="s">
        <v>66</v>
      </c>
      <c r="D176" s="311"/>
      <c r="E176" s="311"/>
      <c r="F176" s="332" t="s">
        <v>1487</v>
      </c>
      <c r="G176" s="311"/>
      <c r="H176" s="311" t="s">
        <v>1556</v>
      </c>
      <c r="I176" s="311" t="s">
        <v>1557</v>
      </c>
      <c r="J176" s="311">
        <v>1</v>
      </c>
      <c r="K176" s="354"/>
    </row>
    <row r="177" ht="15" customHeight="1">
      <c r="B177" s="333"/>
      <c r="C177" s="311" t="s">
        <v>62</v>
      </c>
      <c r="D177" s="311"/>
      <c r="E177" s="311"/>
      <c r="F177" s="332" t="s">
        <v>1487</v>
      </c>
      <c r="G177" s="311"/>
      <c r="H177" s="311" t="s">
        <v>1558</v>
      </c>
      <c r="I177" s="311" t="s">
        <v>1489</v>
      </c>
      <c r="J177" s="311">
        <v>20</v>
      </c>
      <c r="K177" s="354"/>
    </row>
    <row r="178" ht="15" customHeight="1">
      <c r="B178" s="333"/>
      <c r="C178" s="311" t="s">
        <v>133</v>
      </c>
      <c r="D178" s="311"/>
      <c r="E178" s="311"/>
      <c r="F178" s="332" t="s">
        <v>1487</v>
      </c>
      <c r="G178" s="311"/>
      <c r="H178" s="311" t="s">
        <v>1559</v>
      </c>
      <c r="I178" s="311" t="s">
        <v>1489</v>
      </c>
      <c r="J178" s="311">
        <v>255</v>
      </c>
      <c r="K178" s="354"/>
    </row>
    <row r="179" ht="15" customHeight="1">
      <c r="B179" s="333"/>
      <c r="C179" s="311" t="s">
        <v>134</v>
      </c>
      <c r="D179" s="311"/>
      <c r="E179" s="311"/>
      <c r="F179" s="332" t="s">
        <v>1487</v>
      </c>
      <c r="G179" s="311"/>
      <c r="H179" s="311" t="s">
        <v>1452</v>
      </c>
      <c r="I179" s="311" t="s">
        <v>1489</v>
      </c>
      <c r="J179" s="311">
        <v>10</v>
      </c>
      <c r="K179" s="354"/>
    </row>
    <row r="180" ht="15" customHeight="1">
      <c r="B180" s="333"/>
      <c r="C180" s="311" t="s">
        <v>135</v>
      </c>
      <c r="D180" s="311"/>
      <c r="E180" s="311"/>
      <c r="F180" s="332" t="s">
        <v>1487</v>
      </c>
      <c r="G180" s="311"/>
      <c r="H180" s="311" t="s">
        <v>1560</v>
      </c>
      <c r="I180" s="311" t="s">
        <v>1521</v>
      </c>
      <c r="J180" s="311"/>
      <c r="K180" s="354"/>
    </row>
    <row r="181" ht="15" customHeight="1">
      <c r="B181" s="333"/>
      <c r="C181" s="311" t="s">
        <v>1561</v>
      </c>
      <c r="D181" s="311"/>
      <c r="E181" s="311"/>
      <c r="F181" s="332" t="s">
        <v>1487</v>
      </c>
      <c r="G181" s="311"/>
      <c r="H181" s="311" t="s">
        <v>1562</v>
      </c>
      <c r="I181" s="311" t="s">
        <v>1521</v>
      </c>
      <c r="J181" s="311"/>
      <c r="K181" s="354"/>
    </row>
    <row r="182" ht="15" customHeight="1">
      <c r="B182" s="333"/>
      <c r="C182" s="311" t="s">
        <v>1550</v>
      </c>
      <c r="D182" s="311"/>
      <c r="E182" s="311"/>
      <c r="F182" s="332" t="s">
        <v>1487</v>
      </c>
      <c r="G182" s="311"/>
      <c r="H182" s="311" t="s">
        <v>1563</v>
      </c>
      <c r="I182" s="311" t="s">
        <v>1521</v>
      </c>
      <c r="J182" s="311"/>
      <c r="K182" s="354"/>
    </row>
    <row r="183" ht="15" customHeight="1">
      <c r="B183" s="333"/>
      <c r="C183" s="311" t="s">
        <v>137</v>
      </c>
      <c r="D183" s="311"/>
      <c r="E183" s="311"/>
      <c r="F183" s="332" t="s">
        <v>1493</v>
      </c>
      <c r="G183" s="311"/>
      <c r="H183" s="311" t="s">
        <v>1564</v>
      </c>
      <c r="I183" s="311" t="s">
        <v>1489</v>
      </c>
      <c r="J183" s="311">
        <v>50</v>
      </c>
      <c r="K183" s="354"/>
    </row>
    <row r="184" ht="15" customHeight="1">
      <c r="B184" s="333"/>
      <c r="C184" s="311" t="s">
        <v>1565</v>
      </c>
      <c r="D184" s="311"/>
      <c r="E184" s="311"/>
      <c r="F184" s="332" t="s">
        <v>1493</v>
      </c>
      <c r="G184" s="311"/>
      <c r="H184" s="311" t="s">
        <v>1566</v>
      </c>
      <c r="I184" s="311" t="s">
        <v>1567</v>
      </c>
      <c r="J184" s="311"/>
      <c r="K184" s="354"/>
    </row>
    <row r="185" ht="15" customHeight="1">
      <c r="B185" s="333"/>
      <c r="C185" s="311" t="s">
        <v>1568</v>
      </c>
      <c r="D185" s="311"/>
      <c r="E185" s="311"/>
      <c r="F185" s="332" t="s">
        <v>1493</v>
      </c>
      <c r="G185" s="311"/>
      <c r="H185" s="311" t="s">
        <v>1569</v>
      </c>
      <c r="I185" s="311" t="s">
        <v>1567</v>
      </c>
      <c r="J185" s="311"/>
      <c r="K185" s="354"/>
    </row>
    <row r="186" ht="15" customHeight="1">
      <c r="B186" s="333"/>
      <c r="C186" s="311" t="s">
        <v>1570</v>
      </c>
      <c r="D186" s="311"/>
      <c r="E186" s="311"/>
      <c r="F186" s="332" t="s">
        <v>1493</v>
      </c>
      <c r="G186" s="311"/>
      <c r="H186" s="311" t="s">
        <v>1571</v>
      </c>
      <c r="I186" s="311" t="s">
        <v>1567</v>
      </c>
      <c r="J186" s="311"/>
      <c r="K186" s="354"/>
    </row>
    <row r="187" ht="15" customHeight="1">
      <c r="B187" s="333"/>
      <c r="C187" s="366" t="s">
        <v>1572</v>
      </c>
      <c r="D187" s="311"/>
      <c r="E187" s="311"/>
      <c r="F187" s="332" t="s">
        <v>1493</v>
      </c>
      <c r="G187" s="311"/>
      <c r="H187" s="311" t="s">
        <v>1573</v>
      </c>
      <c r="I187" s="311" t="s">
        <v>1574</v>
      </c>
      <c r="J187" s="367" t="s">
        <v>1575</v>
      </c>
      <c r="K187" s="354"/>
    </row>
    <row r="188" ht="15" customHeight="1">
      <c r="B188" s="333"/>
      <c r="C188" s="317" t="s">
        <v>51</v>
      </c>
      <c r="D188" s="311"/>
      <c r="E188" s="311"/>
      <c r="F188" s="332" t="s">
        <v>1487</v>
      </c>
      <c r="G188" s="311"/>
      <c r="H188" s="307" t="s">
        <v>1576</v>
      </c>
      <c r="I188" s="311" t="s">
        <v>1577</v>
      </c>
      <c r="J188" s="311"/>
      <c r="K188" s="354"/>
    </row>
    <row r="189" ht="15" customHeight="1">
      <c r="B189" s="333"/>
      <c r="C189" s="317" t="s">
        <v>1578</v>
      </c>
      <c r="D189" s="311"/>
      <c r="E189" s="311"/>
      <c r="F189" s="332" t="s">
        <v>1487</v>
      </c>
      <c r="G189" s="311"/>
      <c r="H189" s="311" t="s">
        <v>1579</v>
      </c>
      <c r="I189" s="311" t="s">
        <v>1521</v>
      </c>
      <c r="J189" s="311"/>
      <c r="K189" s="354"/>
    </row>
    <row r="190" ht="15" customHeight="1">
      <c r="B190" s="333"/>
      <c r="C190" s="317" t="s">
        <v>1580</v>
      </c>
      <c r="D190" s="311"/>
      <c r="E190" s="311"/>
      <c r="F190" s="332" t="s">
        <v>1487</v>
      </c>
      <c r="G190" s="311"/>
      <c r="H190" s="311" t="s">
        <v>1581</v>
      </c>
      <c r="I190" s="311" t="s">
        <v>1521</v>
      </c>
      <c r="J190" s="311"/>
      <c r="K190" s="354"/>
    </row>
    <row r="191" ht="15" customHeight="1">
      <c r="B191" s="333"/>
      <c r="C191" s="317" t="s">
        <v>1582</v>
      </c>
      <c r="D191" s="311"/>
      <c r="E191" s="311"/>
      <c r="F191" s="332" t="s">
        <v>1493</v>
      </c>
      <c r="G191" s="311"/>
      <c r="H191" s="311" t="s">
        <v>1583</v>
      </c>
      <c r="I191" s="311" t="s">
        <v>1521</v>
      </c>
      <c r="J191" s="311"/>
      <c r="K191" s="354"/>
    </row>
    <row r="192" ht="15" customHeight="1">
      <c r="B192" s="360"/>
      <c r="C192" s="368"/>
      <c r="D192" s="342"/>
      <c r="E192" s="342"/>
      <c r="F192" s="342"/>
      <c r="G192" s="342"/>
      <c r="H192" s="342"/>
      <c r="I192" s="342"/>
      <c r="J192" s="342"/>
      <c r="K192" s="361"/>
    </row>
    <row r="193" ht="18.75" customHeight="1">
      <c r="B193" s="307"/>
      <c r="C193" s="311"/>
      <c r="D193" s="311"/>
      <c r="E193" s="311"/>
      <c r="F193" s="332"/>
      <c r="G193" s="311"/>
      <c r="H193" s="311"/>
      <c r="I193" s="311"/>
      <c r="J193" s="311"/>
      <c r="K193" s="307"/>
    </row>
    <row r="194" ht="18.75" customHeight="1">
      <c r="B194" s="307"/>
      <c r="C194" s="311"/>
      <c r="D194" s="311"/>
      <c r="E194" s="311"/>
      <c r="F194" s="332"/>
      <c r="G194" s="311"/>
      <c r="H194" s="311"/>
      <c r="I194" s="311"/>
      <c r="J194" s="311"/>
      <c r="K194" s="307"/>
    </row>
    <row r="195" ht="18.75" customHeight="1">
      <c r="B195" s="318"/>
      <c r="C195" s="318"/>
      <c r="D195" s="318"/>
      <c r="E195" s="318"/>
      <c r="F195" s="318"/>
      <c r="G195" s="318"/>
      <c r="H195" s="318"/>
      <c r="I195" s="318"/>
      <c r="J195" s="318"/>
      <c r="K195" s="318"/>
    </row>
    <row r="196" ht="13.5">
      <c r="B196" s="297"/>
      <c r="C196" s="298"/>
      <c r="D196" s="298"/>
      <c r="E196" s="298"/>
      <c r="F196" s="298"/>
      <c r="G196" s="298"/>
      <c r="H196" s="298"/>
      <c r="I196" s="298"/>
      <c r="J196" s="298"/>
      <c r="K196" s="299"/>
    </row>
    <row r="197" ht="21">
      <c r="B197" s="300"/>
      <c r="C197" s="301" t="s">
        <v>1584</v>
      </c>
      <c r="D197" s="301"/>
      <c r="E197" s="301"/>
      <c r="F197" s="301"/>
      <c r="G197" s="301"/>
      <c r="H197" s="301"/>
      <c r="I197" s="301"/>
      <c r="J197" s="301"/>
      <c r="K197" s="302"/>
    </row>
    <row r="198" ht="25.5" customHeight="1">
      <c r="B198" s="300"/>
      <c r="C198" s="369" t="s">
        <v>1585</v>
      </c>
      <c r="D198" s="369"/>
      <c r="E198" s="369"/>
      <c r="F198" s="369" t="s">
        <v>1586</v>
      </c>
      <c r="G198" s="370"/>
      <c r="H198" s="369" t="s">
        <v>1587</v>
      </c>
      <c r="I198" s="369"/>
      <c r="J198" s="369"/>
      <c r="K198" s="302"/>
    </row>
    <row r="199" ht="5.25" customHeight="1">
      <c r="B199" s="333"/>
      <c r="C199" s="330"/>
      <c r="D199" s="330"/>
      <c r="E199" s="330"/>
      <c r="F199" s="330"/>
      <c r="G199" s="311"/>
      <c r="H199" s="330"/>
      <c r="I199" s="330"/>
      <c r="J199" s="330"/>
      <c r="K199" s="354"/>
    </row>
    <row r="200" ht="15" customHeight="1">
      <c r="B200" s="333"/>
      <c r="C200" s="311" t="s">
        <v>1577</v>
      </c>
      <c r="D200" s="311"/>
      <c r="E200" s="311"/>
      <c r="F200" s="332" t="s">
        <v>52</v>
      </c>
      <c r="G200" s="311"/>
      <c r="H200" s="311" t="s">
        <v>1588</v>
      </c>
      <c r="I200" s="311"/>
      <c r="J200" s="311"/>
      <c r="K200" s="354"/>
    </row>
    <row r="201" ht="15" customHeight="1">
      <c r="B201" s="333"/>
      <c r="C201" s="339"/>
      <c r="D201" s="311"/>
      <c r="E201" s="311"/>
      <c r="F201" s="332" t="s">
        <v>53</v>
      </c>
      <c r="G201" s="311"/>
      <c r="H201" s="311" t="s">
        <v>1589</v>
      </c>
      <c r="I201" s="311"/>
      <c r="J201" s="311"/>
      <c r="K201" s="354"/>
    </row>
    <row r="202" ht="15" customHeight="1">
      <c r="B202" s="333"/>
      <c r="C202" s="339"/>
      <c r="D202" s="311"/>
      <c r="E202" s="311"/>
      <c r="F202" s="332" t="s">
        <v>56</v>
      </c>
      <c r="G202" s="311"/>
      <c r="H202" s="311" t="s">
        <v>1590</v>
      </c>
      <c r="I202" s="311"/>
      <c r="J202" s="311"/>
      <c r="K202" s="354"/>
    </row>
    <row r="203" ht="15" customHeight="1">
      <c r="B203" s="333"/>
      <c r="C203" s="311"/>
      <c r="D203" s="311"/>
      <c r="E203" s="311"/>
      <c r="F203" s="332" t="s">
        <v>54</v>
      </c>
      <c r="G203" s="311"/>
      <c r="H203" s="311" t="s">
        <v>1591</v>
      </c>
      <c r="I203" s="311"/>
      <c r="J203" s="311"/>
      <c r="K203" s="354"/>
    </row>
    <row r="204" ht="15" customHeight="1">
      <c r="B204" s="333"/>
      <c r="C204" s="311"/>
      <c r="D204" s="311"/>
      <c r="E204" s="311"/>
      <c r="F204" s="332" t="s">
        <v>55</v>
      </c>
      <c r="G204" s="311"/>
      <c r="H204" s="311" t="s">
        <v>1592</v>
      </c>
      <c r="I204" s="311"/>
      <c r="J204" s="311"/>
      <c r="K204" s="354"/>
    </row>
    <row r="205" ht="15" customHeight="1">
      <c r="B205" s="333"/>
      <c r="C205" s="311"/>
      <c r="D205" s="311"/>
      <c r="E205" s="311"/>
      <c r="F205" s="332"/>
      <c r="G205" s="311"/>
      <c r="H205" s="311"/>
      <c r="I205" s="311"/>
      <c r="J205" s="311"/>
      <c r="K205" s="354"/>
    </row>
    <row r="206" ht="15" customHeight="1">
      <c r="B206" s="333"/>
      <c r="C206" s="311" t="s">
        <v>1533</v>
      </c>
      <c r="D206" s="311"/>
      <c r="E206" s="311"/>
      <c r="F206" s="332" t="s">
        <v>89</v>
      </c>
      <c r="G206" s="311"/>
      <c r="H206" s="311" t="s">
        <v>1593</v>
      </c>
      <c r="I206" s="311"/>
      <c r="J206" s="311"/>
      <c r="K206" s="354"/>
    </row>
    <row r="207" ht="15" customHeight="1">
      <c r="B207" s="333"/>
      <c r="C207" s="339"/>
      <c r="D207" s="311"/>
      <c r="E207" s="311"/>
      <c r="F207" s="332" t="s">
        <v>1432</v>
      </c>
      <c r="G207" s="311"/>
      <c r="H207" s="311" t="s">
        <v>1433</v>
      </c>
      <c r="I207" s="311"/>
      <c r="J207" s="311"/>
      <c r="K207" s="354"/>
    </row>
    <row r="208" ht="15" customHeight="1">
      <c r="B208" s="333"/>
      <c r="C208" s="311"/>
      <c r="D208" s="311"/>
      <c r="E208" s="311"/>
      <c r="F208" s="332" t="s">
        <v>1430</v>
      </c>
      <c r="G208" s="311"/>
      <c r="H208" s="311" t="s">
        <v>1594</v>
      </c>
      <c r="I208" s="311"/>
      <c r="J208" s="311"/>
      <c r="K208" s="354"/>
    </row>
    <row r="209" ht="15" customHeight="1">
      <c r="B209" s="371"/>
      <c r="C209" s="339"/>
      <c r="D209" s="339"/>
      <c r="E209" s="339"/>
      <c r="F209" s="332" t="s">
        <v>104</v>
      </c>
      <c r="G209" s="317"/>
      <c r="H209" s="358" t="s">
        <v>1434</v>
      </c>
      <c r="I209" s="358"/>
      <c r="J209" s="358"/>
      <c r="K209" s="372"/>
    </row>
    <row r="210" ht="15" customHeight="1">
      <c r="B210" s="371"/>
      <c r="C210" s="339"/>
      <c r="D210" s="339"/>
      <c r="E210" s="339"/>
      <c r="F210" s="332" t="s">
        <v>108</v>
      </c>
      <c r="G210" s="317"/>
      <c r="H210" s="358" t="s">
        <v>107</v>
      </c>
      <c r="I210" s="358"/>
      <c r="J210" s="358"/>
      <c r="K210" s="372"/>
    </row>
    <row r="211" ht="15" customHeight="1">
      <c r="B211" s="371"/>
      <c r="C211" s="339"/>
      <c r="D211" s="339"/>
      <c r="E211" s="339"/>
      <c r="F211" s="373"/>
      <c r="G211" s="317"/>
      <c r="H211" s="374"/>
      <c r="I211" s="374"/>
      <c r="J211" s="374"/>
      <c r="K211" s="372"/>
    </row>
    <row r="212" ht="15" customHeight="1">
      <c r="B212" s="371"/>
      <c r="C212" s="311" t="s">
        <v>1557</v>
      </c>
      <c r="D212" s="339"/>
      <c r="E212" s="339"/>
      <c r="F212" s="332">
        <v>1</v>
      </c>
      <c r="G212" s="317"/>
      <c r="H212" s="358" t="s">
        <v>1595</v>
      </c>
      <c r="I212" s="358"/>
      <c r="J212" s="358"/>
      <c r="K212" s="372"/>
    </row>
    <row r="213" ht="15" customHeight="1">
      <c r="B213" s="371"/>
      <c r="C213" s="339"/>
      <c r="D213" s="339"/>
      <c r="E213" s="339"/>
      <c r="F213" s="332">
        <v>2</v>
      </c>
      <c r="G213" s="317"/>
      <c r="H213" s="358" t="s">
        <v>1596</v>
      </c>
      <c r="I213" s="358"/>
      <c r="J213" s="358"/>
      <c r="K213" s="372"/>
    </row>
    <row r="214" ht="15" customHeight="1">
      <c r="B214" s="371"/>
      <c r="C214" s="339"/>
      <c r="D214" s="339"/>
      <c r="E214" s="339"/>
      <c r="F214" s="332">
        <v>3</v>
      </c>
      <c r="G214" s="317"/>
      <c r="H214" s="358" t="s">
        <v>1597</v>
      </c>
      <c r="I214" s="358"/>
      <c r="J214" s="358"/>
      <c r="K214" s="372"/>
    </row>
    <row r="215" ht="15" customHeight="1">
      <c r="B215" s="371"/>
      <c r="C215" s="339"/>
      <c r="D215" s="339"/>
      <c r="E215" s="339"/>
      <c r="F215" s="332">
        <v>4</v>
      </c>
      <c r="G215" s="317"/>
      <c r="H215" s="358" t="s">
        <v>1598</v>
      </c>
      <c r="I215" s="358"/>
      <c r="J215" s="358"/>
      <c r="K215" s="372"/>
    </row>
    <row r="216" ht="12.75" customHeight="1">
      <c r="B216" s="375"/>
      <c r="C216" s="376"/>
      <c r="D216" s="376"/>
      <c r="E216" s="376"/>
      <c r="F216" s="376"/>
      <c r="G216" s="376"/>
      <c r="H216" s="376"/>
      <c r="I216" s="376"/>
      <c r="J216" s="376"/>
      <c r="K216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2018-08-17T07:15:03Z</dcterms:created>
  <dcterms:modified xsi:type="dcterms:W3CDTF">2018-08-17T07:15:13Z</dcterms:modified>
</cp:coreProperties>
</file>