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1 - Kanalizační stoka" sheetId="2" r:id="rId2"/>
    <sheet name="SO 02 - Přepojení kanaliz..." sheetId="3" r:id="rId3"/>
    <sheet name="SO 03 - Zrušení stávající..." sheetId="4" r:id="rId4"/>
    <sheet name="SO 04 - Obnova komunikace..." sheetId="5" r:id="rId5"/>
    <sheet name="VRN - Vedlejší rozpočtové..." sheetId="6" r:id="rId6"/>
    <sheet name="ON - Ostatní náklady" sheetId="7" r:id="rId7"/>
    <sheet name="Pokyny pro vyplnění" sheetId="8" r:id="rId8"/>
  </sheets>
  <definedNames>
    <definedName name="_xlnm.Print_Area" localSheetId="0">'Rekapitulace stavby'!$D$4:$AO$33,'Rekapitulace stavby'!$C$39:$AQ$58</definedName>
    <definedName name="_xlnm.Print_Titles" localSheetId="0">'Rekapitulace stavby'!$49:$49</definedName>
    <definedName name="_xlnm._FilterDatabase" localSheetId="1" hidden="1">'SO 01 - Kanalizační stoka'!$C$84:$K$375</definedName>
    <definedName name="_xlnm.Print_Area" localSheetId="1">'SO 01 - Kanalizační stoka'!$C$4:$J$36,'SO 01 - Kanalizační stoka'!$C$42:$J$66,'SO 01 - Kanalizační stoka'!$C$72:$K$375</definedName>
    <definedName name="_xlnm.Print_Titles" localSheetId="1">'SO 01 - Kanalizační stoka'!$84:$84</definedName>
    <definedName name="_xlnm._FilterDatabase" localSheetId="2" hidden="1">'SO 02 - Přepojení kanaliz...'!$C$83:$K$288</definedName>
    <definedName name="_xlnm.Print_Area" localSheetId="2">'SO 02 - Přepojení kanaliz...'!$C$4:$J$36,'SO 02 - Přepojení kanaliz...'!$C$42:$J$65,'SO 02 - Přepojení kanaliz...'!$C$71:$K$288</definedName>
    <definedName name="_xlnm.Print_Titles" localSheetId="2">'SO 02 - Přepojení kanaliz...'!$83:$83</definedName>
    <definedName name="_xlnm._FilterDatabase" localSheetId="3" hidden="1">'SO 03 - Zrušení stávající...'!$C$77:$K$92</definedName>
    <definedName name="_xlnm.Print_Area" localSheetId="3">'SO 03 - Zrušení stávající...'!$C$4:$J$36,'SO 03 - Zrušení stávající...'!$C$42:$J$59,'SO 03 - Zrušení stávající...'!$C$65:$K$92</definedName>
    <definedName name="_xlnm.Print_Titles" localSheetId="3">'SO 03 - Zrušení stávající...'!$77:$77</definedName>
    <definedName name="_xlnm._FilterDatabase" localSheetId="4" hidden="1">'SO 04 - Obnova komunikace...'!$C$81:$K$287</definedName>
    <definedName name="_xlnm.Print_Area" localSheetId="4">'SO 04 - Obnova komunikace...'!$C$4:$J$36,'SO 04 - Obnova komunikace...'!$C$42:$J$63,'SO 04 - Obnova komunikace...'!$C$69:$K$287</definedName>
    <definedName name="_xlnm.Print_Titles" localSheetId="4">'SO 04 - Obnova komunikace...'!$81:$81</definedName>
    <definedName name="_xlnm._FilterDatabase" localSheetId="5" hidden="1">'VRN - Vedlejší rozpočtové...'!$C$77:$K$83</definedName>
    <definedName name="_xlnm.Print_Area" localSheetId="5">'VRN - Vedlejší rozpočtové...'!$C$4:$J$36,'VRN - Vedlejší rozpočtové...'!$C$42:$J$59,'VRN - Vedlejší rozpočtové...'!$C$65:$K$83</definedName>
    <definedName name="_xlnm.Print_Titles" localSheetId="5">'VRN - Vedlejší rozpočtové...'!$77:$77</definedName>
    <definedName name="_xlnm._FilterDatabase" localSheetId="6" hidden="1">'ON - Ostatní náklady'!$C$77:$K$95</definedName>
    <definedName name="_xlnm.Print_Area" localSheetId="6">'ON - Ostatní náklady'!$C$4:$J$36,'ON - Ostatní náklady'!$C$42:$J$59,'ON - Ostatní náklady'!$C$65:$K$95</definedName>
    <definedName name="_xlnm.Print_Titles" localSheetId="6">'ON - Ostatní náklady'!$77:$77</definedName>
    <definedName name="_xlnm.Print_Area" localSheetId="7">'Pokyny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7"/>
  <c r="AX57"/>
  <c i="7" r="BI93"/>
  <c r="BH93"/>
  <c r="BG93"/>
  <c r="BF93"/>
  <c r="T93"/>
  <c r="R93"/>
  <c r="P93"/>
  <c r="BK93"/>
  <c r="J93"/>
  <c r="BE93"/>
  <c r="BI90"/>
  <c r="BH90"/>
  <c r="BG90"/>
  <c r="BF90"/>
  <c r="T90"/>
  <c r="R90"/>
  <c r="P90"/>
  <c r="BK90"/>
  <c r="J90"/>
  <c r="BE90"/>
  <c r="BI87"/>
  <c r="BH87"/>
  <c r="BG87"/>
  <c r="BF87"/>
  <c r="T87"/>
  <c r="R87"/>
  <c r="P87"/>
  <c r="BK87"/>
  <c r="J87"/>
  <c r="BE87"/>
  <c r="BI84"/>
  <c r="BH84"/>
  <c r="BG84"/>
  <c r="BF84"/>
  <c r="T84"/>
  <c r="R84"/>
  <c r="P84"/>
  <c r="BK84"/>
  <c r="J84"/>
  <c r="BE84"/>
  <c r="BI81"/>
  <c r="F34"/>
  <c i="1" r="BD57"/>
  <c i="7" r="BH81"/>
  <c r="F33"/>
  <c i="1" r="BC57"/>
  <c i="7" r="BG81"/>
  <c r="F32"/>
  <c i="1" r="BB57"/>
  <c i="7" r="BF81"/>
  <c r="J31"/>
  <c i="1" r="AW57"/>
  <c i="7" r="F31"/>
  <c i="1" r="BA57"/>
  <c i="7" r="T81"/>
  <c r="T80"/>
  <c r="T79"/>
  <c r="T78"/>
  <c r="R81"/>
  <c r="R80"/>
  <c r="R79"/>
  <c r="R78"/>
  <c r="P81"/>
  <c r="P80"/>
  <c r="P79"/>
  <c r="P78"/>
  <c i="1" r="AU57"/>
  <c i="7" r="BK81"/>
  <c r="BK80"/>
  <c r="J80"/>
  <c r="BK79"/>
  <c r="J79"/>
  <c r="BK78"/>
  <c r="J78"/>
  <c r="J56"/>
  <c r="J27"/>
  <c i="1" r="AG57"/>
  <c i="7" r="J81"/>
  <c r="BE81"/>
  <c r="J30"/>
  <c i="1" r="AV57"/>
  <c i="7" r="F30"/>
  <c i="1" r="AZ57"/>
  <c i="7" r="J58"/>
  <c r="J57"/>
  <c r="J74"/>
  <c r="F74"/>
  <c r="F72"/>
  <c r="E70"/>
  <c r="J51"/>
  <c r="F51"/>
  <c r="F49"/>
  <c r="E47"/>
  <c r="J36"/>
  <c r="J18"/>
  <c r="E18"/>
  <c r="F75"/>
  <c r="F52"/>
  <c r="J17"/>
  <c r="J12"/>
  <c r="J72"/>
  <c r="J49"/>
  <c r="E7"/>
  <c r="E68"/>
  <c r="E45"/>
  <c i="1" r="AY56"/>
  <c r="AX56"/>
  <c i="6" r="BI83"/>
  <c r="BH83"/>
  <c r="BG83"/>
  <c r="BF83"/>
  <c r="T83"/>
  <c r="R83"/>
  <c r="P83"/>
  <c r="BK83"/>
  <c r="J83"/>
  <c r="BE83"/>
  <c r="BI82"/>
  <c r="BH82"/>
  <c r="BG82"/>
  <c r="BF82"/>
  <c r="T82"/>
  <c r="R82"/>
  <c r="P82"/>
  <c r="BK82"/>
  <c r="J82"/>
  <c r="BE82"/>
  <c r="BI81"/>
  <c r="F34"/>
  <c i="1" r="BD56"/>
  <c i="6" r="BH81"/>
  <c r="F33"/>
  <c i="1" r="BC56"/>
  <c i="6" r="BG81"/>
  <c r="F32"/>
  <c i="1" r="BB56"/>
  <c i="6" r="BF81"/>
  <c r="J31"/>
  <c i="1" r="AW56"/>
  <c i="6" r="F31"/>
  <c i="1" r="BA56"/>
  <c i="6" r="T81"/>
  <c r="T80"/>
  <c r="T79"/>
  <c r="T78"/>
  <c r="R81"/>
  <c r="R80"/>
  <c r="R79"/>
  <c r="R78"/>
  <c r="P81"/>
  <c r="P80"/>
  <c r="P79"/>
  <c r="P78"/>
  <c i="1" r="AU56"/>
  <c i="6" r="BK81"/>
  <c r="BK80"/>
  <c r="J80"/>
  <c r="BK79"/>
  <c r="J79"/>
  <c r="BK78"/>
  <c r="J78"/>
  <c r="J56"/>
  <c r="J27"/>
  <c i="1" r="AG56"/>
  <c i="6" r="J81"/>
  <c r="BE81"/>
  <c r="J30"/>
  <c i="1" r="AV56"/>
  <c i="6" r="F30"/>
  <c i="1" r="AZ56"/>
  <c i="6" r="J58"/>
  <c r="J57"/>
  <c r="J74"/>
  <c r="F74"/>
  <c r="F72"/>
  <c r="E70"/>
  <c r="J51"/>
  <c r="F51"/>
  <c r="F49"/>
  <c r="E47"/>
  <c r="J36"/>
  <c r="J18"/>
  <c r="E18"/>
  <c r="F75"/>
  <c r="F52"/>
  <c r="J17"/>
  <c r="J12"/>
  <c r="J72"/>
  <c r="J49"/>
  <c r="E7"/>
  <c r="E68"/>
  <c r="E45"/>
  <c i="1" r="AY55"/>
  <c r="AX55"/>
  <c i="5" r="BI284"/>
  <c r="BH284"/>
  <c r="BG284"/>
  <c r="BF284"/>
  <c r="T284"/>
  <c r="R284"/>
  <c r="P284"/>
  <c r="BK284"/>
  <c r="J284"/>
  <c r="BE284"/>
  <c r="BI280"/>
  <c r="BH280"/>
  <c r="BG280"/>
  <c r="BF280"/>
  <c r="T280"/>
  <c r="T279"/>
  <c r="R280"/>
  <c r="R279"/>
  <c r="P280"/>
  <c r="P279"/>
  <c r="BK280"/>
  <c r="BK279"/>
  <c r="J279"/>
  <c r="J280"/>
  <c r="BE280"/>
  <c r="J62"/>
  <c r="BI276"/>
  <c r="BH276"/>
  <c r="BG276"/>
  <c r="BF276"/>
  <c r="T276"/>
  <c r="R276"/>
  <c r="P276"/>
  <c r="BK276"/>
  <c r="J276"/>
  <c r="BE276"/>
  <c r="BI273"/>
  <c r="BH273"/>
  <c r="BG273"/>
  <c r="BF273"/>
  <c r="T273"/>
  <c r="R273"/>
  <c r="P273"/>
  <c r="BK273"/>
  <c r="J273"/>
  <c r="BE273"/>
  <c r="BI269"/>
  <c r="BH269"/>
  <c r="BG269"/>
  <c r="BF269"/>
  <c r="T269"/>
  <c r="T268"/>
  <c r="R269"/>
  <c r="R268"/>
  <c r="P269"/>
  <c r="P268"/>
  <c r="BK269"/>
  <c r="BK268"/>
  <c r="J268"/>
  <c r="J269"/>
  <c r="BE269"/>
  <c r="J61"/>
  <c r="BI264"/>
  <c r="BH264"/>
  <c r="BG264"/>
  <c r="BF264"/>
  <c r="T264"/>
  <c r="R264"/>
  <c r="P264"/>
  <c r="BK264"/>
  <c r="J264"/>
  <c r="BE264"/>
  <c r="BI260"/>
  <c r="BH260"/>
  <c r="BG260"/>
  <c r="BF260"/>
  <c r="T260"/>
  <c r="R260"/>
  <c r="P260"/>
  <c r="BK260"/>
  <c r="J260"/>
  <c r="BE260"/>
  <c r="BI256"/>
  <c r="BH256"/>
  <c r="BG256"/>
  <c r="BF256"/>
  <c r="T256"/>
  <c r="R256"/>
  <c r="P256"/>
  <c r="BK256"/>
  <c r="J256"/>
  <c r="BE256"/>
  <c r="BI251"/>
  <c r="BH251"/>
  <c r="BG251"/>
  <c r="BF251"/>
  <c r="T251"/>
  <c r="R251"/>
  <c r="P251"/>
  <c r="BK251"/>
  <c r="J251"/>
  <c r="BE251"/>
  <c r="BI246"/>
  <c r="BH246"/>
  <c r="BG246"/>
  <c r="BF246"/>
  <c r="T246"/>
  <c r="R246"/>
  <c r="P246"/>
  <c r="BK246"/>
  <c r="J246"/>
  <c r="BE246"/>
  <c r="BI241"/>
  <c r="BH241"/>
  <c r="BG241"/>
  <c r="BF241"/>
  <c r="T241"/>
  <c r="R241"/>
  <c r="P241"/>
  <c r="BK241"/>
  <c r="J241"/>
  <c r="BE241"/>
  <c r="BI237"/>
  <c r="BH237"/>
  <c r="BG237"/>
  <c r="BF237"/>
  <c r="T237"/>
  <c r="R237"/>
  <c r="P237"/>
  <c r="BK237"/>
  <c r="J237"/>
  <c r="BE237"/>
  <c r="BI232"/>
  <c r="BH232"/>
  <c r="BG232"/>
  <c r="BF232"/>
  <c r="T232"/>
  <c r="R232"/>
  <c r="P232"/>
  <c r="BK232"/>
  <c r="J232"/>
  <c r="BE232"/>
  <c r="BI227"/>
  <c r="BH227"/>
  <c r="BG227"/>
  <c r="BF227"/>
  <c r="T227"/>
  <c r="R227"/>
  <c r="P227"/>
  <c r="BK227"/>
  <c r="J227"/>
  <c r="BE227"/>
  <c r="BI222"/>
  <c r="BH222"/>
  <c r="BG222"/>
  <c r="BF222"/>
  <c r="T222"/>
  <c r="R222"/>
  <c r="P222"/>
  <c r="BK222"/>
  <c r="J222"/>
  <c r="BE222"/>
  <c r="BI219"/>
  <c r="BH219"/>
  <c r="BG219"/>
  <c r="BF219"/>
  <c r="T219"/>
  <c r="R219"/>
  <c r="P219"/>
  <c r="BK219"/>
  <c r="J219"/>
  <c r="BE219"/>
  <c r="BI215"/>
  <c r="BH215"/>
  <c r="BG215"/>
  <c r="BF215"/>
  <c r="T215"/>
  <c r="T214"/>
  <c r="R215"/>
  <c r="R214"/>
  <c r="P215"/>
  <c r="P214"/>
  <c r="BK215"/>
  <c r="BK214"/>
  <c r="J214"/>
  <c r="J215"/>
  <c r="BE215"/>
  <c r="J60"/>
  <c r="BI211"/>
  <c r="BH211"/>
  <c r="BG211"/>
  <c r="BF211"/>
  <c r="T211"/>
  <c r="R211"/>
  <c r="P211"/>
  <c r="BK211"/>
  <c r="J211"/>
  <c r="BE211"/>
  <c r="BI207"/>
  <c r="BH207"/>
  <c r="BG207"/>
  <c r="BF207"/>
  <c r="T207"/>
  <c r="R207"/>
  <c r="P207"/>
  <c r="BK207"/>
  <c r="J207"/>
  <c r="BE207"/>
  <c r="BI204"/>
  <c r="BH204"/>
  <c r="BG204"/>
  <c r="BF204"/>
  <c r="T204"/>
  <c r="R204"/>
  <c r="P204"/>
  <c r="BK204"/>
  <c r="J204"/>
  <c r="BE204"/>
  <c r="BI200"/>
  <c r="BH200"/>
  <c r="BG200"/>
  <c r="BF200"/>
  <c r="T200"/>
  <c r="R200"/>
  <c r="P200"/>
  <c r="BK200"/>
  <c r="J200"/>
  <c r="BE200"/>
  <c r="BI196"/>
  <c r="BH196"/>
  <c r="BG196"/>
  <c r="BF196"/>
  <c r="T196"/>
  <c r="R196"/>
  <c r="P196"/>
  <c r="BK196"/>
  <c r="J196"/>
  <c r="BE196"/>
  <c r="BI192"/>
  <c r="BH192"/>
  <c r="BG192"/>
  <c r="BF192"/>
  <c r="T192"/>
  <c r="R192"/>
  <c r="P192"/>
  <c r="BK192"/>
  <c r="J192"/>
  <c r="BE192"/>
  <c r="BI189"/>
  <c r="BH189"/>
  <c r="BG189"/>
  <c r="BF189"/>
  <c r="T189"/>
  <c r="R189"/>
  <c r="P189"/>
  <c r="BK189"/>
  <c r="J189"/>
  <c r="BE189"/>
  <c r="BI185"/>
  <c r="BH185"/>
  <c r="BG185"/>
  <c r="BF185"/>
  <c r="T185"/>
  <c r="R185"/>
  <c r="P185"/>
  <c r="BK185"/>
  <c r="J185"/>
  <c r="BE185"/>
  <c r="BI181"/>
  <c r="BH181"/>
  <c r="BG181"/>
  <c r="BF181"/>
  <c r="T181"/>
  <c r="R181"/>
  <c r="P181"/>
  <c r="BK181"/>
  <c r="J181"/>
  <c r="BE181"/>
  <c r="BI176"/>
  <c r="BH176"/>
  <c r="BG176"/>
  <c r="BF176"/>
  <c r="T176"/>
  <c r="R176"/>
  <c r="P176"/>
  <c r="BK176"/>
  <c r="J176"/>
  <c r="BE176"/>
  <c r="BI171"/>
  <c r="BH171"/>
  <c r="BG171"/>
  <c r="BF171"/>
  <c r="T171"/>
  <c r="R171"/>
  <c r="P171"/>
  <c r="BK171"/>
  <c r="J171"/>
  <c r="BE171"/>
  <c r="BI166"/>
  <c r="BH166"/>
  <c r="BG166"/>
  <c r="BF166"/>
  <c r="T166"/>
  <c r="R166"/>
  <c r="P166"/>
  <c r="BK166"/>
  <c r="J166"/>
  <c r="BE166"/>
  <c r="BI161"/>
  <c r="BH161"/>
  <c r="BG161"/>
  <c r="BF161"/>
  <c r="T161"/>
  <c r="R161"/>
  <c r="P161"/>
  <c r="BK161"/>
  <c r="J161"/>
  <c r="BE161"/>
  <c r="BI157"/>
  <c r="BH157"/>
  <c r="BG157"/>
  <c r="BF157"/>
  <c r="T157"/>
  <c r="R157"/>
  <c r="P157"/>
  <c r="BK157"/>
  <c r="J157"/>
  <c r="BE157"/>
  <c r="BI153"/>
  <c r="BH153"/>
  <c r="BG153"/>
  <c r="BF153"/>
  <c r="T153"/>
  <c r="R153"/>
  <c r="P153"/>
  <c r="BK153"/>
  <c r="J153"/>
  <c r="BE153"/>
  <c r="BI150"/>
  <c r="BH150"/>
  <c r="BG150"/>
  <c r="BF150"/>
  <c r="T150"/>
  <c r="R150"/>
  <c r="P150"/>
  <c r="BK150"/>
  <c r="J150"/>
  <c r="BE150"/>
  <c r="BI145"/>
  <c r="BH145"/>
  <c r="BG145"/>
  <c r="BF145"/>
  <c r="T145"/>
  <c r="T144"/>
  <c r="R145"/>
  <c r="R144"/>
  <c r="P145"/>
  <c r="P144"/>
  <c r="BK145"/>
  <c r="BK144"/>
  <c r="J144"/>
  <c r="J145"/>
  <c r="BE145"/>
  <c r="J59"/>
  <c r="BI140"/>
  <c r="BH140"/>
  <c r="BG140"/>
  <c r="BF140"/>
  <c r="T140"/>
  <c r="R140"/>
  <c r="P140"/>
  <c r="BK140"/>
  <c r="J140"/>
  <c r="BE140"/>
  <c r="BI136"/>
  <c r="BH136"/>
  <c r="BG136"/>
  <c r="BF136"/>
  <c r="T136"/>
  <c r="R136"/>
  <c r="P136"/>
  <c r="BK136"/>
  <c r="J136"/>
  <c r="BE136"/>
  <c r="BI131"/>
  <c r="BH131"/>
  <c r="BG131"/>
  <c r="BF131"/>
  <c r="T131"/>
  <c r="R131"/>
  <c r="P131"/>
  <c r="BK131"/>
  <c r="J131"/>
  <c r="BE131"/>
  <c r="BI127"/>
  <c r="BH127"/>
  <c r="BG127"/>
  <c r="BF127"/>
  <c r="T127"/>
  <c r="R127"/>
  <c r="P127"/>
  <c r="BK127"/>
  <c r="J127"/>
  <c r="BE127"/>
  <c r="BI122"/>
  <c r="BH122"/>
  <c r="BG122"/>
  <c r="BF122"/>
  <c r="T122"/>
  <c r="R122"/>
  <c r="P122"/>
  <c r="BK122"/>
  <c r="J122"/>
  <c r="BE122"/>
  <c r="BI117"/>
  <c r="BH117"/>
  <c r="BG117"/>
  <c r="BF117"/>
  <c r="T117"/>
  <c r="R117"/>
  <c r="P117"/>
  <c r="BK117"/>
  <c r="J117"/>
  <c r="BE117"/>
  <c r="BI113"/>
  <c r="BH113"/>
  <c r="BG113"/>
  <c r="BF113"/>
  <c r="T113"/>
  <c r="R113"/>
  <c r="P113"/>
  <c r="BK113"/>
  <c r="J113"/>
  <c r="BE113"/>
  <c r="BI109"/>
  <c r="BH109"/>
  <c r="BG109"/>
  <c r="BF109"/>
  <c r="T109"/>
  <c r="R109"/>
  <c r="P109"/>
  <c r="BK109"/>
  <c r="J109"/>
  <c r="BE109"/>
  <c r="BI105"/>
  <c r="BH105"/>
  <c r="BG105"/>
  <c r="BF105"/>
  <c r="T105"/>
  <c r="R105"/>
  <c r="P105"/>
  <c r="BK105"/>
  <c r="J105"/>
  <c r="BE105"/>
  <c r="BI100"/>
  <c r="BH100"/>
  <c r="BG100"/>
  <c r="BF100"/>
  <c r="T100"/>
  <c r="R100"/>
  <c r="P100"/>
  <c r="BK100"/>
  <c r="J100"/>
  <c r="BE100"/>
  <c r="BI93"/>
  <c r="BH93"/>
  <c r="BG93"/>
  <c r="BF93"/>
  <c r="T93"/>
  <c r="R93"/>
  <c r="P93"/>
  <c r="BK93"/>
  <c r="J93"/>
  <c r="BE93"/>
  <c r="BI89"/>
  <c r="BH89"/>
  <c r="BG89"/>
  <c r="BF89"/>
  <c r="T89"/>
  <c r="R89"/>
  <c r="P89"/>
  <c r="BK89"/>
  <c r="J89"/>
  <c r="BE89"/>
  <c r="BI85"/>
  <c r="F34"/>
  <c i="1" r="BD55"/>
  <c i="5" r="BH85"/>
  <c r="F33"/>
  <c i="1" r="BC55"/>
  <c i="5" r="BG85"/>
  <c r="F32"/>
  <c i="1" r="BB55"/>
  <c i="5" r="BF85"/>
  <c r="J31"/>
  <c i="1" r="AW55"/>
  <c i="5" r="F31"/>
  <c i="1" r="BA55"/>
  <c i="5" r="T85"/>
  <c r="T84"/>
  <c r="T83"/>
  <c r="T82"/>
  <c r="R85"/>
  <c r="R84"/>
  <c r="R83"/>
  <c r="R82"/>
  <c r="P85"/>
  <c r="P84"/>
  <c r="P83"/>
  <c r="P82"/>
  <c i="1" r="AU55"/>
  <c i="5" r="BK85"/>
  <c r="BK84"/>
  <c r="J84"/>
  <c r="BK83"/>
  <c r="J83"/>
  <c r="BK82"/>
  <c r="J82"/>
  <c r="J56"/>
  <c r="J27"/>
  <c i="1" r="AG55"/>
  <c i="5" r="J85"/>
  <c r="BE85"/>
  <c r="J30"/>
  <c i="1" r="AV55"/>
  <c i="5" r="F30"/>
  <c i="1" r="AZ55"/>
  <c i="5" r="J58"/>
  <c r="J57"/>
  <c r="J78"/>
  <c r="F78"/>
  <c r="F76"/>
  <c r="E74"/>
  <c r="J51"/>
  <c r="F51"/>
  <c r="F49"/>
  <c r="E47"/>
  <c r="J36"/>
  <c r="J18"/>
  <c r="E18"/>
  <c r="F79"/>
  <c r="F52"/>
  <c r="J17"/>
  <c r="J12"/>
  <c r="J76"/>
  <c r="J49"/>
  <c r="E7"/>
  <c r="E72"/>
  <c r="E45"/>
  <c i="1" r="AY54"/>
  <c r="AX54"/>
  <c i="4" r="BI90"/>
  <c r="BH90"/>
  <c r="BG90"/>
  <c r="BF90"/>
  <c r="T90"/>
  <c r="R90"/>
  <c r="P90"/>
  <c r="BK90"/>
  <c r="J90"/>
  <c r="BE90"/>
  <c r="BI87"/>
  <c r="BH87"/>
  <c r="BG87"/>
  <c r="BF87"/>
  <c r="T87"/>
  <c r="R87"/>
  <c r="P87"/>
  <c r="BK87"/>
  <c r="J87"/>
  <c r="BE87"/>
  <c r="BI84"/>
  <c r="BH84"/>
  <c r="BG84"/>
  <c r="BF84"/>
  <c r="T84"/>
  <c r="R84"/>
  <c r="P84"/>
  <c r="BK84"/>
  <c r="J84"/>
  <c r="BE84"/>
  <c r="BI81"/>
  <c r="F34"/>
  <c i="1" r="BD54"/>
  <c i="4" r="BH81"/>
  <c r="F33"/>
  <c i="1" r="BC54"/>
  <c i="4" r="BG81"/>
  <c r="F32"/>
  <c i="1" r="BB54"/>
  <c i="4" r="BF81"/>
  <c r="J31"/>
  <c i="1" r="AW54"/>
  <c i="4" r="F31"/>
  <c i="1" r="BA54"/>
  <c i="4" r="T81"/>
  <c r="T80"/>
  <c r="T79"/>
  <c r="T78"/>
  <c r="R81"/>
  <c r="R80"/>
  <c r="R79"/>
  <c r="R78"/>
  <c r="P81"/>
  <c r="P80"/>
  <c r="P79"/>
  <c r="P78"/>
  <c i="1" r="AU54"/>
  <c i="4" r="BK81"/>
  <c r="BK80"/>
  <c r="J80"/>
  <c r="BK79"/>
  <c r="J79"/>
  <c r="BK78"/>
  <c r="J78"/>
  <c r="J56"/>
  <c r="J27"/>
  <c i="1" r="AG54"/>
  <c i="4" r="J81"/>
  <c r="BE81"/>
  <c r="J30"/>
  <c i="1" r="AV54"/>
  <c i="4" r="F30"/>
  <c i="1" r="AZ54"/>
  <c i="4" r="J58"/>
  <c r="J57"/>
  <c r="J74"/>
  <c r="F74"/>
  <c r="F72"/>
  <c r="E70"/>
  <c r="J51"/>
  <c r="F51"/>
  <c r="F49"/>
  <c r="E47"/>
  <c r="J36"/>
  <c r="J18"/>
  <c r="E18"/>
  <c r="F75"/>
  <c r="F52"/>
  <c r="J17"/>
  <c r="J12"/>
  <c r="J72"/>
  <c r="J49"/>
  <c r="E7"/>
  <c r="E68"/>
  <c r="E45"/>
  <c i="1" r="AY53"/>
  <c r="AX53"/>
  <c i="3" r="BI285"/>
  <c r="BH285"/>
  <c r="BG285"/>
  <c r="BF285"/>
  <c r="T285"/>
  <c r="T284"/>
  <c r="R285"/>
  <c r="R284"/>
  <c r="P285"/>
  <c r="P284"/>
  <c r="BK285"/>
  <c r="BK284"/>
  <c r="J284"/>
  <c r="J285"/>
  <c r="BE285"/>
  <c r="J64"/>
  <c r="BI282"/>
  <c r="BH282"/>
  <c r="BG282"/>
  <c r="BF282"/>
  <c r="T282"/>
  <c r="T281"/>
  <c r="T280"/>
  <c r="R282"/>
  <c r="R281"/>
  <c r="R280"/>
  <c r="P282"/>
  <c r="P281"/>
  <c r="P280"/>
  <c r="BK282"/>
  <c r="BK281"/>
  <c r="J281"/>
  <c r="BK280"/>
  <c r="J280"/>
  <c r="J282"/>
  <c r="BE282"/>
  <c r="J63"/>
  <c r="J62"/>
  <c r="BI277"/>
  <c r="BH277"/>
  <c r="BG277"/>
  <c r="BF277"/>
  <c r="T277"/>
  <c r="R277"/>
  <c r="P277"/>
  <c r="BK277"/>
  <c r="J277"/>
  <c r="BE277"/>
  <c r="BI274"/>
  <c r="BH274"/>
  <c r="BG274"/>
  <c r="BF274"/>
  <c r="T274"/>
  <c r="R274"/>
  <c r="P274"/>
  <c r="BK274"/>
  <c r="J274"/>
  <c r="BE274"/>
  <c r="BI270"/>
  <c r="BH270"/>
  <c r="BG270"/>
  <c r="BF270"/>
  <c r="T270"/>
  <c r="R270"/>
  <c r="P270"/>
  <c r="BK270"/>
  <c r="J270"/>
  <c r="BE270"/>
  <c r="BI267"/>
  <c r="BH267"/>
  <c r="BG267"/>
  <c r="BF267"/>
  <c r="T267"/>
  <c r="R267"/>
  <c r="P267"/>
  <c r="BK267"/>
  <c r="J267"/>
  <c r="BE267"/>
  <c r="BI264"/>
  <c r="BH264"/>
  <c r="BG264"/>
  <c r="BF264"/>
  <c r="T264"/>
  <c r="R264"/>
  <c r="P264"/>
  <c r="BK264"/>
  <c r="J264"/>
  <c r="BE264"/>
  <c r="BI260"/>
  <c r="BH260"/>
  <c r="BG260"/>
  <c r="BF260"/>
  <c r="T260"/>
  <c r="R260"/>
  <c r="P260"/>
  <c r="BK260"/>
  <c r="J260"/>
  <c r="BE260"/>
  <c r="BI257"/>
  <c r="BH257"/>
  <c r="BG257"/>
  <c r="BF257"/>
  <c r="T257"/>
  <c r="R257"/>
  <c r="P257"/>
  <c r="BK257"/>
  <c r="J257"/>
  <c r="BE257"/>
  <c r="BI254"/>
  <c r="BH254"/>
  <c r="BG254"/>
  <c r="BF254"/>
  <c r="T254"/>
  <c r="R254"/>
  <c r="P254"/>
  <c r="BK254"/>
  <c r="J254"/>
  <c r="BE254"/>
  <c r="BI251"/>
  <c r="BH251"/>
  <c r="BG251"/>
  <c r="BF251"/>
  <c r="T251"/>
  <c r="R251"/>
  <c r="P251"/>
  <c r="BK251"/>
  <c r="J251"/>
  <c r="BE251"/>
  <c r="BI248"/>
  <c r="BH248"/>
  <c r="BG248"/>
  <c r="BF248"/>
  <c r="T248"/>
  <c r="R248"/>
  <c r="P248"/>
  <c r="BK248"/>
  <c r="J248"/>
  <c r="BE248"/>
  <c r="BI244"/>
  <c r="BH244"/>
  <c r="BG244"/>
  <c r="BF244"/>
  <c r="T244"/>
  <c r="R244"/>
  <c r="P244"/>
  <c r="BK244"/>
  <c r="J244"/>
  <c r="BE244"/>
  <c r="BI240"/>
  <c r="BH240"/>
  <c r="BG240"/>
  <c r="BF240"/>
  <c r="T240"/>
  <c r="R240"/>
  <c r="P240"/>
  <c r="BK240"/>
  <c r="J240"/>
  <c r="BE240"/>
  <c r="BI237"/>
  <c r="BH237"/>
  <c r="BG237"/>
  <c r="BF237"/>
  <c r="T237"/>
  <c r="R237"/>
  <c r="P237"/>
  <c r="BK237"/>
  <c r="J237"/>
  <c r="BE237"/>
  <c r="BI234"/>
  <c r="BH234"/>
  <c r="BG234"/>
  <c r="BF234"/>
  <c r="T234"/>
  <c r="R234"/>
  <c r="P234"/>
  <c r="BK234"/>
  <c r="J234"/>
  <c r="BE234"/>
  <c r="BI230"/>
  <c r="BH230"/>
  <c r="BG230"/>
  <c r="BF230"/>
  <c r="T230"/>
  <c r="R230"/>
  <c r="P230"/>
  <c r="BK230"/>
  <c r="J230"/>
  <c r="BE230"/>
  <c r="BI226"/>
  <c r="BH226"/>
  <c r="BG226"/>
  <c r="BF226"/>
  <c r="T226"/>
  <c r="R226"/>
  <c r="P226"/>
  <c r="BK226"/>
  <c r="J226"/>
  <c r="BE226"/>
  <c r="BI222"/>
  <c r="BH222"/>
  <c r="BG222"/>
  <c r="BF222"/>
  <c r="T222"/>
  <c r="R222"/>
  <c r="P222"/>
  <c r="BK222"/>
  <c r="J222"/>
  <c r="BE222"/>
  <c r="BI218"/>
  <c r="BH218"/>
  <c r="BG218"/>
  <c r="BF218"/>
  <c r="T218"/>
  <c r="R218"/>
  <c r="P218"/>
  <c r="BK218"/>
  <c r="J218"/>
  <c r="BE218"/>
  <c r="BI214"/>
  <c r="BH214"/>
  <c r="BG214"/>
  <c r="BF214"/>
  <c r="T214"/>
  <c r="R214"/>
  <c r="P214"/>
  <c r="BK214"/>
  <c r="J214"/>
  <c r="BE214"/>
  <c r="BI210"/>
  <c r="BH210"/>
  <c r="BG210"/>
  <c r="BF210"/>
  <c r="T210"/>
  <c r="T209"/>
  <c r="R210"/>
  <c r="R209"/>
  <c r="P210"/>
  <c r="P209"/>
  <c r="BK210"/>
  <c r="BK209"/>
  <c r="J209"/>
  <c r="J210"/>
  <c r="BE210"/>
  <c r="J61"/>
  <c r="BI205"/>
  <c r="BH205"/>
  <c r="BG205"/>
  <c r="BF205"/>
  <c r="T205"/>
  <c r="R205"/>
  <c r="P205"/>
  <c r="BK205"/>
  <c r="J205"/>
  <c r="BE205"/>
  <c r="BI201"/>
  <c r="BH201"/>
  <c r="BG201"/>
  <c r="BF201"/>
  <c r="T201"/>
  <c r="T200"/>
  <c r="R201"/>
  <c r="R200"/>
  <c r="P201"/>
  <c r="P200"/>
  <c r="BK201"/>
  <c r="BK200"/>
  <c r="J200"/>
  <c r="J201"/>
  <c r="BE201"/>
  <c r="J60"/>
  <c r="BI196"/>
  <c r="BH196"/>
  <c r="BG196"/>
  <c r="BF196"/>
  <c r="T196"/>
  <c r="R196"/>
  <c r="P196"/>
  <c r="BK196"/>
  <c r="J196"/>
  <c r="BE196"/>
  <c r="BI192"/>
  <c r="BH192"/>
  <c r="BG192"/>
  <c r="BF192"/>
  <c r="T192"/>
  <c r="T191"/>
  <c r="R192"/>
  <c r="R191"/>
  <c r="P192"/>
  <c r="P191"/>
  <c r="BK192"/>
  <c r="BK191"/>
  <c r="J191"/>
  <c r="J192"/>
  <c r="BE192"/>
  <c r="J59"/>
  <c r="BI187"/>
  <c r="BH187"/>
  <c r="BG187"/>
  <c r="BF187"/>
  <c r="T187"/>
  <c r="R187"/>
  <c r="P187"/>
  <c r="BK187"/>
  <c r="J187"/>
  <c r="BE187"/>
  <c r="BI184"/>
  <c r="BH184"/>
  <c r="BG184"/>
  <c r="BF184"/>
  <c r="T184"/>
  <c r="R184"/>
  <c r="P184"/>
  <c r="BK184"/>
  <c r="J184"/>
  <c r="BE184"/>
  <c r="BI180"/>
  <c r="BH180"/>
  <c r="BG180"/>
  <c r="BF180"/>
  <c r="T180"/>
  <c r="R180"/>
  <c r="P180"/>
  <c r="BK180"/>
  <c r="J180"/>
  <c r="BE180"/>
  <c r="BI177"/>
  <c r="BH177"/>
  <c r="BG177"/>
  <c r="BF177"/>
  <c r="T177"/>
  <c r="R177"/>
  <c r="P177"/>
  <c r="BK177"/>
  <c r="J177"/>
  <c r="BE177"/>
  <c r="BI173"/>
  <c r="BH173"/>
  <c r="BG173"/>
  <c r="BF173"/>
  <c r="T173"/>
  <c r="R173"/>
  <c r="P173"/>
  <c r="BK173"/>
  <c r="J173"/>
  <c r="BE173"/>
  <c r="BI169"/>
  <c r="BH169"/>
  <c r="BG169"/>
  <c r="BF169"/>
  <c r="T169"/>
  <c r="R169"/>
  <c r="P169"/>
  <c r="BK169"/>
  <c r="J169"/>
  <c r="BE169"/>
  <c r="BI165"/>
  <c r="BH165"/>
  <c r="BG165"/>
  <c r="BF165"/>
  <c r="T165"/>
  <c r="R165"/>
  <c r="P165"/>
  <c r="BK165"/>
  <c r="J165"/>
  <c r="BE165"/>
  <c r="BI161"/>
  <c r="BH161"/>
  <c r="BG161"/>
  <c r="BF161"/>
  <c r="T161"/>
  <c r="R161"/>
  <c r="P161"/>
  <c r="BK161"/>
  <c r="J161"/>
  <c r="BE161"/>
  <c r="BI157"/>
  <c r="BH157"/>
  <c r="BG157"/>
  <c r="BF157"/>
  <c r="T157"/>
  <c r="R157"/>
  <c r="P157"/>
  <c r="BK157"/>
  <c r="J157"/>
  <c r="BE157"/>
  <c r="BI153"/>
  <c r="BH153"/>
  <c r="BG153"/>
  <c r="BF153"/>
  <c r="T153"/>
  <c r="R153"/>
  <c r="P153"/>
  <c r="BK153"/>
  <c r="J153"/>
  <c r="BE153"/>
  <c r="BI149"/>
  <c r="BH149"/>
  <c r="BG149"/>
  <c r="BF149"/>
  <c r="T149"/>
  <c r="R149"/>
  <c r="P149"/>
  <c r="BK149"/>
  <c r="J149"/>
  <c r="BE149"/>
  <c r="BI146"/>
  <c r="BH146"/>
  <c r="BG146"/>
  <c r="BF146"/>
  <c r="T146"/>
  <c r="R146"/>
  <c r="P146"/>
  <c r="BK146"/>
  <c r="J146"/>
  <c r="BE146"/>
  <c r="BI143"/>
  <c r="BH143"/>
  <c r="BG143"/>
  <c r="BF143"/>
  <c r="T143"/>
  <c r="R143"/>
  <c r="P143"/>
  <c r="BK143"/>
  <c r="J143"/>
  <c r="BE143"/>
  <c r="BI139"/>
  <c r="BH139"/>
  <c r="BG139"/>
  <c r="BF139"/>
  <c r="T139"/>
  <c r="R139"/>
  <c r="P139"/>
  <c r="BK139"/>
  <c r="J139"/>
  <c r="BE139"/>
  <c r="BI135"/>
  <c r="BH135"/>
  <c r="BG135"/>
  <c r="BF135"/>
  <c r="T135"/>
  <c r="R135"/>
  <c r="P135"/>
  <c r="BK135"/>
  <c r="J135"/>
  <c r="BE135"/>
  <c r="BI131"/>
  <c r="BH131"/>
  <c r="BG131"/>
  <c r="BF131"/>
  <c r="T131"/>
  <c r="R131"/>
  <c r="P131"/>
  <c r="BK131"/>
  <c r="J131"/>
  <c r="BE131"/>
  <c r="BI127"/>
  <c r="BH127"/>
  <c r="BG127"/>
  <c r="BF127"/>
  <c r="T127"/>
  <c r="R127"/>
  <c r="P127"/>
  <c r="BK127"/>
  <c r="J127"/>
  <c r="BE127"/>
  <c r="BI123"/>
  <c r="BH123"/>
  <c r="BG123"/>
  <c r="BF123"/>
  <c r="T123"/>
  <c r="R123"/>
  <c r="P123"/>
  <c r="BK123"/>
  <c r="J123"/>
  <c r="BE123"/>
  <c r="BI119"/>
  <c r="BH119"/>
  <c r="BG119"/>
  <c r="BF119"/>
  <c r="T119"/>
  <c r="R119"/>
  <c r="P119"/>
  <c r="BK119"/>
  <c r="J119"/>
  <c r="BE119"/>
  <c r="BI115"/>
  <c r="BH115"/>
  <c r="BG115"/>
  <c r="BF115"/>
  <c r="T115"/>
  <c r="R115"/>
  <c r="P115"/>
  <c r="BK115"/>
  <c r="J115"/>
  <c r="BE115"/>
  <c r="BI111"/>
  <c r="BH111"/>
  <c r="BG111"/>
  <c r="BF111"/>
  <c r="T111"/>
  <c r="R111"/>
  <c r="P111"/>
  <c r="BK111"/>
  <c r="J111"/>
  <c r="BE111"/>
  <c r="BI107"/>
  <c r="BH107"/>
  <c r="BG107"/>
  <c r="BF107"/>
  <c r="T107"/>
  <c r="R107"/>
  <c r="P107"/>
  <c r="BK107"/>
  <c r="J107"/>
  <c r="BE107"/>
  <c r="BI103"/>
  <c r="BH103"/>
  <c r="BG103"/>
  <c r="BF103"/>
  <c r="T103"/>
  <c r="R103"/>
  <c r="P103"/>
  <c r="BK103"/>
  <c r="J103"/>
  <c r="BE103"/>
  <c r="BI99"/>
  <c r="BH99"/>
  <c r="BG99"/>
  <c r="BF99"/>
  <c r="T99"/>
  <c r="R99"/>
  <c r="P99"/>
  <c r="BK99"/>
  <c r="J99"/>
  <c r="BE99"/>
  <c r="BI95"/>
  <c r="BH95"/>
  <c r="BG95"/>
  <c r="BF95"/>
  <c r="T95"/>
  <c r="R95"/>
  <c r="P95"/>
  <c r="BK95"/>
  <c r="J95"/>
  <c r="BE95"/>
  <c r="BI91"/>
  <c r="BH91"/>
  <c r="BG91"/>
  <c r="BF91"/>
  <c r="T91"/>
  <c r="R91"/>
  <c r="P91"/>
  <c r="BK91"/>
  <c r="J91"/>
  <c r="BE91"/>
  <c r="BI87"/>
  <c r="F34"/>
  <c i="1" r="BD53"/>
  <c i="3" r="BH87"/>
  <c r="F33"/>
  <c i="1" r="BC53"/>
  <c i="3" r="BG87"/>
  <c r="F32"/>
  <c i="1" r="BB53"/>
  <c i="3" r="BF87"/>
  <c r="J31"/>
  <c i="1" r="AW53"/>
  <c i="3" r="F31"/>
  <c i="1" r="BA53"/>
  <c i="3" r="T87"/>
  <c r="T86"/>
  <c r="T85"/>
  <c r="T84"/>
  <c r="R87"/>
  <c r="R86"/>
  <c r="R85"/>
  <c r="R84"/>
  <c r="P87"/>
  <c r="P86"/>
  <c r="P85"/>
  <c r="P84"/>
  <c i="1" r="AU53"/>
  <c i="3" r="BK87"/>
  <c r="BK86"/>
  <c r="J86"/>
  <c r="BK85"/>
  <c r="J85"/>
  <c r="BK84"/>
  <c r="J84"/>
  <c r="J56"/>
  <c r="J27"/>
  <c i="1" r="AG53"/>
  <c i="3" r="J87"/>
  <c r="BE87"/>
  <c r="J30"/>
  <c i="1" r="AV53"/>
  <c i="3" r="F30"/>
  <c i="1" r="AZ53"/>
  <c i="3" r="J58"/>
  <c r="J57"/>
  <c r="J80"/>
  <c r="F80"/>
  <c r="F78"/>
  <c r="E76"/>
  <c r="J51"/>
  <c r="F51"/>
  <c r="F49"/>
  <c r="E47"/>
  <c r="J36"/>
  <c r="J18"/>
  <c r="E18"/>
  <c r="F81"/>
  <c r="F52"/>
  <c r="J17"/>
  <c r="J12"/>
  <c r="J78"/>
  <c r="J49"/>
  <c r="E7"/>
  <c r="E74"/>
  <c r="E45"/>
  <c i="1" r="AY52"/>
  <c r="AX52"/>
  <c i="2" r="BI372"/>
  <c r="BH372"/>
  <c r="BG372"/>
  <c r="BF372"/>
  <c r="T372"/>
  <c r="T371"/>
  <c r="R372"/>
  <c r="R371"/>
  <c r="P372"/>
  <c r="P371"/>
  <c r="BK372"/>
  <c r="BK371"/>
  <c r="J371"/>
  <c r="J372"/>
  <c r="BE372"/>
  <c r="J65"/>
  <c r="BI369"/>
  <c r="BH369"/>
  <c r="BG369"/>
  <c r="BF369"/>
  <c r="T369"/>
  <c r="T368"/>
  <c r="T367"/>
  <c r="R369"/>
  <c r="R368"/>
  <c r="R367"/>
  <c r="P369"/>
  <c r="P368"/>
  <c r="P367"/>
  <c r="BK369"/>
  <c r="BK368"/>
  <c r="J368"/>
  <c r="BK367"/>
  <c r="J367"/>
  <c r="J369"/>
  <c r="BE369"/>
  <c r="J64"/>
  <c r="J63"/>
  <c r="BI364"/>
  <c r="BH364"/>
  <c r="BG364"/>
  <c r="BF364"/>
  <c r="T364"/>
  <c r="R364"/>
  <c r="P364"/>
  <c r="BK364"/>
  <c r="J364"/>
  <c r="BE364"/>
  <c r="BI361"/>
  <c r="BH361"/>
  <c r="BG361"/>
  <c r="BF361"/>
  <c r="T361"/>
  <c r="R361"/>
  <c r="P361"/>
  <c r="BK361"/>
  <c r="J361"/>
  <c r="BE361"/>
  <c r="BI357"/>
  <c r="BH357"/>
  <c r="BG357"/>
  <c r="BF357"/>
  <c r="T357"/>
  <c r="R357"/>
  <c r="P357"/>
  <c r="BK357"/>
  <c r="J357"/>
  <c r="BE357"/>
  <c r="BI353"/>
  <c r="BH353"/>
  <c r="BG353"/>
  <c r="BF353"/>
  <c r="T353"/>
  <c r="R353"/>
  <c r="P353"/>
  <c r="BK353"/>
  <c r="J353"/>
  <c r="BE353"/>
  <c r="BI350"/>
  <c r="BH350"/>
  <c r="BG350"/>
  <c r="BF350"/>
  <c r="T350"/>
  <c r="R350"/>
  <c r="P350"/>
  <c r="BK350"/>
  <c r="J350"/>
  <c r="BE350"/>
  <c r="BI347"/>
  <c r="BH347"/>
  <c r="BG347"/>
  <c r="BF347"/>
  <c r="T347"/>
  <c r="R347"/>
  <c r="P347"/>
  <c r="BK347"/>
  <c r="J347"/>
  <c r="BE347"/>
  <c r="BI343"/>
  <c r="BH343"/>
  <c r="BG343"/>
  <c r="BF343"/>
  <c r="T343"/>
  <c r="R343"/>
  <c r="P343"/>
  <c r="BK343"/>
  <c r="J343"/>
  <c r="BE343"/>
  <c r="BI340"/>
  <c r="BH340"/>
  <c r="BG340"/>
  <c r="BF340"/>
  <c r="T340"/>
  <c r="R340"/>
  <c r="P340"/>
  <c r="BK340"/>
  <c r="J340"/>
  <c r="BE340"/>
  <c r="BI336"/>
  <c r="BH336"/>
  <c r="BG336"/>
  <c r="BF336"/>
  <c r="T336"/>
  <c r="R336"/>
  <c r="P336"/>
  <c r="BK336"/>
  <c r="J336"/>
  <c r="BE336"/>
  <c r="BI333"/>
  <c r="BH333"/>
  <c r="BG333"/>
  <c r="BF333"/>
  <c r="T333"/>
  <c r="R333"/>
  <c r="P333"/>
  <c r="BK333"/>
  <c r="J333"/>
  <c r="BE333"/>
  <c r="BI330"/>
  <c r="BH330"/>
  <c r="BG330"/>
  <c r="BF330"/>
  <c r="T330"/>
  <c r="R330"/>
  <c r="P330"/>
  <c r="BK330"/>
  <c r="J330"/>
  <c r="BE330"/>
  <c r="BI327"/>
  <c r="BH327"/>
  <c r="BG327"/>
  <c r="BF327"/>
  <c r="T327"/>
  <c r="R327"/>
  <c r="P327"/>
  <c r="BK327"/>
  <c r="J327"/>
  <c r="BE327"/>
  <c r="BI324"/>
  <c r="BH324"/>
  <c r="BG324"/>
  <c r="BF324"/>
  <c r="T324"/>
  <c r="R324"/>
  <c r="P324"/>
  <c r="BK324"/>
  <c r="J324"/>
  <c r="BE324"/>
  <c r="BI321"/>
  <c r="BH321"/>
  <c r="BG321"/>
  <c r="BF321"/>
  <c r="T321"/>
  <c r="R321"/>
  <c r="P321"/>
  <c r="BK321"/>
  <c r="J321"/>
  <c r="BE321"/>
  <c r="BI318"/>
  <c r="BH318"/>
  <c r="BG318"/>
  <c r="BF318"/>
  <c r="T318"/>
  <c r="R318"/>
  <c r="P318"/>
  <c r="BK318"/>
  <c r="J318"/>
  <c r="BE318"/>
  <c r="BI315"/>
  <c r="BH315"/>
  <c r="BG315"/>
  <c r="BF315"/>
  <c r="T315"/>
  <c r="R315"/>
  <c r="P315"/>
  <c r="BK315"/>
  <c r="J315"/>
  <c r="BE315"/>
  <c r="BI312"/>
  <c r="BH312"/>
  <c r="BG312"/>
  <c r="BF312"/>
  <c r="T312"/>
  <c r="R312"/>
  <c r="P312"/>
  <c r="BK312"/>
  <c r="J312"/>
  <c r="BE312"/>
  <c r="BI309"/>
  <c r="BH309"/>
  <c r="BG309"/>
  <c r="BF309"/>
  <c r="T309"/>
  <c r="R309"/>
  <c r="P309"/>
  <c r="BK309"/>
  <c r="J309"/>
  <c r="BE309"/>
  <c r="BI306"/>
  <c r="BH306"/>
  <c r="BG306"/>
  <c r="BF306"/>
  <c r="T306"/>
  <c r="R306"/>
  <c r="P306"/>
  <c r="BK306"/>
  <c r="J306"/>
  <c r="BE306"/>
  <c r="BI303"/>
  <c r="BH303"/>
  <c r="BG303"/>
  <c r="BF303"/>
  <c r="T303"/>
  <c r="R303"/>
  <c r="P303"/>
  <c r="BK303"/>
  <c r="J303"/>
  <c r="BE303"/>
  <c r="BI300"/>
  <c r="BH300"/>
  <c r="BG300"/>
  <c r="BF300"/>
  <c r="T300"/>
  <c r="R300"/>
  <c r="P300"/>
  <c r="BK300"/>
  <c r="J300"/>
  <c r="BE300"/>
  <c r="BI297"/>
  <c r="BH297"/>
  <c r="BG297"/>
  <c r="BF297"/>
  <c r="T297"/>
  <c r="R297"/>
  <c r="P297"/>
  <c r="BK297"/>
  <c r="J297"/>
  <c r="BE297"/>
  <c r="BI294"/>
  <c r="BH294"/>
  <c r="BG294"/>
  <c r="BF294"/>
  <c r="T294"/>
  <c r="R294"/>
  <c r="P294"/>
  <c r="BK294"/>
  <c r="J294"/>
  <c r="BE294"/>
  <c r="BI291"/>
  <c r="BH291"/>
  <c r="BG291"/>
  <c r="BF291"/>
  <c r="T291"/>
  <c r="R291"/>
  <c r="P291"/>
  <c r="BK291"/>
  <c r="J291"/>
  <c r="BE291"/>
  <c r="BI287"/>
  <c r="BH287"/>
  <c r="BG287"/>
  <c r="BF287"/>
  <c r="T287"/>
  <c r="R287"/>
  <c r="P287"/>
  <c r="BK287"/>
  <c r="J287"/>
  <c r="BE287"/>
  <c r="BI283"/>
  <c r="BH283"/>
  <c r="BG283"/>
  <c r="BF283"/>
  <c r="T283"/>
  <c r="R283"/>
  <c r="P283"/>
  <c r="BK283"/>
  <c r="J283"/>
  <c r="BE283"/>
  <c r="BI279"/>
  <c r="BH279"/>
  <c r="BG279"/>
  <c r="BF279"/>
  <c r="T279"/>
  <c r="R279"/>
  <c r="P279"/>
  <c r="BK279"/>
  <c r="J279"/>
  <c r="BE279"/>
  <c r="BI276"/>
  <c r="BH276"/>
  <c r="BG276"/>
  <c r="BF276"/>
  <c r="T276"/>
  <c r="R276"/>
  <c r="P276"/>
  <c r="BK276"/>
  <c r="J276"/>
  <c r="BE276"/>
  <c r="BI273"/>
  <c r="BH273"/>
  <c r="BG273"/>
  <c r="BF273"/>
  <c r="T273"/>
  <c r="R273"/>
  <c r="P273"/>
  <c r="BK273"/>
  <c r="J273"/>
  <c r="BE273"/>
  <c r="BI270"/>
  <c r="BH270"/>
  <c r="BG270"/>
  <c r="BF270"/>
  <c r="T270"/>
  <c r="R270"/>
  <c r="P270"/>
  <c r="BK270"/>
  <c r="J270"/>
  <c r="BE270"/>
  <c r="BI265"/>
  <c r="BH265"/>
  <c r="BG265"/>
  <c r="BF265"/>
  <c r="T265"/>
  <c r="R265"/>
  <c r="P265"/>
  <c r="BK265"/>
  <c r="J265"/>
  <c r="BE265"/>
  <c r="BI261"/>
  <c r="BH261"/>
  <c r="BG261"/>
  <c r="BF261"/>
  <c r="T261"/>
  <c r="R261"/>
  <c r="P261"/>
  <c r="BK261"/>
  <c r="J261"/>
  <c r="BE261"/>
  <c r="BI258"/>
  <c r="BH258"/>
  <c r="BG258"/>
  <c r="BF258"/>
  <c r="T258"/>
  <c r="R258"/>
  <c r="P258"/>
  <c r="BK258"/>
  <c r="J258"/>
  <c r="BE258"/>
  <c r="BI255"/>
  <c r="BH255"/>
  <c r="BG255"/>
  <c r="BF255"/>
  <c r="T255"/>
  <c r="R255"/>
  <c r="P255"/>
  <c r="BK255"/>
  <c r="J255"/>
  <c r="BE255"/>
  <c r="BI251"/>
  <c r="BH251"/>
  <c r="BG251"/>
  <c r="BF251"/>
  <c r="T251"/>
  <c r="R251"/>
  <c r="P251"/>
  <c r="BK251"/>
  <c r="J251"/>
  <c r="BE251"/>
  <c r="BI247"/>
  <c r="BH247"/>
  <c r="BG247"/>
  <c r="BF247"/>
  <c r="T247"/>
  <c r="R247"/>
  <c r="P247"/>
  <c r="BK247"/>
  <c r="J247"/>
  <c r="BE247"/>
  <c r="BI243"/>
  <c r="BH243"/>
  <c r="BG243"/>
  <c r="BF243"/>
  <c r="T243"/>
  <c r="R243"/>
  <c r="P243"/>
  <c r="BK243"/>
  <c r="J243"/>
  <c r="BE243"/>
  <c r="BI239"/>
  <c r="BH239"/>
  <c r="BG239"/>
  <c r="BF239"/>
  <c r="T239"/>
  <c r="R239"/>
  <c r="P239"/>
  <c r="BK239"/>
  <c r="J239"/>
  <c r="BE239"/>
  <c r="BI235"/>
  <c r="BH235"/>
  <c r="BG235"/>
  <c r="BF235"/>
  <c r="T235"/>
  <c r="T234"/>
  <c r="R235"/>
  <c r="R234"/>
  <c r="P235"/>
  <c r="P234"/>
  <c r="BK235"/>
  <c r="BK234"/>
  <c r="J234"/>
  <c r="J235"/>
  <c r="BE235"/>
  <c r="J62"/>
  <c r="BI230"/>
  <c r="BH230"/>
  <c r="BG230"/>
  <c r="BF230"/>
  <c r="T230"/>
  <c r="R230"/>
  <c r="P230"/>
  <c r="BK230"/>
  <c r="J230"/>
  <c r="BE230"/>
  <c r="BI226"/>
  <c r="BH226"/>
  <c r="BG226"/>
  <c r="BF226"/>
  <c r="T226"/>
  <c r="R226"/>
  <c r="P226"/>
  <c r="BK226"/>
  <c r="J226"/>
  <c r="BE226"/>
  <c r="BI222"/>
  <c r="BH222"/>
  <c r="BG222"/>
  <c r="BF222"/>
  <c r="T222"/>
  <c r="T221"/>
  <c r="R222"/>
  <c r="R221"/>
  <c r="P222"/>
  <c r="P221"/>
  <c r="BK222"/>
  <c r="BK221"/>
  <c r="J221"/>
  <c r="J222"/>
  <c r="BE222"/>
  <c r="J61"/>
  <c r="BI217"/>
  <c r="BH217"/>
  <c r="BG217"/>
  <c r="BF217"/>
  <c r="T217"/>
  <c r="T216"/>
  <c r="R217"/>
  <c r="R216"/>
  <c r="P217"/>
  <c r="P216"/>
  <c r="BK217"/>
  <c r="BK216"/>
  <c r="J216"/>
  <c r="J217"/>
  <c r="BE217"/>
  <c r="J60"/>
  <c r="BI212"/>
  <c r="BH212"/>
  <c r="BG212"/>
  <c r="BF212"/>
  <c r="T212"/>
  <c r="R212"/>
  <c r="P212"/>
  <c r="BK212"/>
  <c r="J212"/>
  <c r="BE212"/>
  <c r="BI208"/>
  <c r="BH208"/>
  <c r="BG208"/>
  <c r="BF208"/>
  <c r="T208"/>
  <c r="T207"/>
  <c r="R208"/>
  <c r="R207"/>
  <c r="P208"/>
  <c r="P207"/>
  <c r="BK208"/>
  <c r="BK207"/>
  <c r="J207"/>
  <c r="J208"/>
  <c r="BE208"/>
  <c r="J59"/>
  <c r="BI203"/>
  <c r="BH203"/>
  <c r="BG203"/>
  <c r="BF203"/>
  <c r="T203"/>
  <c r="R203"/>
  <c r="P203"/>
  <c r="BK203"/>
  <c r="J203"/>
  <c r="BE203"/>
  <c r="BI200"/>
  <c r="BH200"/>
  <c r="BG200"/>
  <c r="BF200"/>
  <c r="T200"/>
  <c r="R200"/>
  <c r="P200"/>
  <c r="BK200"/>
  <c r="J200"/>
  <c r="BE200"/>
  <c r="BI196"/>
  <c r="BH196"/>
  <c r="BG196"/>
  <c r="BF196"/>
  <c r="T196"/>
  <c r="R196"/>
  <c r="P196"/>
  <c r="BK196"/>
  <c r="J196"/>
  <c r="BE196"/>
  <c r="BI193"/>
  <c r="BH193"/>
  <c r="BG193"/>
  <c r="BF193"/>
  <c r="T193"/>
  <c r="R193"/>
  <c r="P193"/>
  <c r="BK193"/>
  <c r="J193"/>
  <c r="BE193"/>
  <c r="BI189"/>
  <c r="BH189"/>
  <c r="BG189"/>
  <c r="BF189"/>
  <c r="T189"/>
  <c r="R189"/>
  <c r="P189"/>
  <c r="BK189"/>
  <c r="J189"/>
  <c r="BE189"/>
  <c r="BI185"/>
  <c r="BH185"/>
  <c r="BG185"/>
  <c r="BF185"/>
  <c r="T185"/>
  <c r="R185"/>
  <c r="P185"/>
  <c r="BK185"/>
  <c r="J185"/>
  <c r="BE185"/>
  <c r="BI181"/>
  <c r="BH181"/>
  <c r="BG181"/>
  <c r="BF181"/>
  <c r="T181"/>
  <c r="R181"/>
  <c r="P181"/>
  <c r="BK181"/>
  <c r="J181"/>
  <c r="BE181"/>
  <c r="BI177"/>
  <c r="BH177"/>
  <c r="BG177"/>
  <c r="BF177"/>
  <c r="T177"/>
  <c r="R177"/>
  <c r="P177"/>
  <c r="BK177"/>
  <c r="J177"/>
  <c r="BE177"/>
  <c r="BI173"/>
  <c r="BH173"/>
  <c r="BG173"/>
  <c r="BF173"/>
  <c r="T173"/>
  <c r="R173"/>
  <c r="P173"/>
  <c r="BK173"/>
  <c r="J173"/>
  <c r="BE173"/>
  <c r="BI169"/>
  <c r="BH169"/>
  <c r="BG169"/>
  <c r="BF169"/>
  <c r="T169"/>
  <c r="R169"/>
  <c r="P169"/>
  <c r="BK169"/>
  <c r="J169"/>
  <c r="BE169"/>
  <c r="BI166"/>
  <c r="BH166"/>
  <c r="BG166"/>
  <c r="BF166"/>
  <c r="T166"/>
  <c r="R166"/>
  <c r="P166"/>
  <c r="BK166"/>
  <c r="J166"/>
  <c r="BE166"/>
  <c r="BI163"/>
  <c r="BH163"/>
  <c r="BG163"/>
  <c r="BF163"/>
  <c r="T163"/>
  <c r="R163"/>
  <c r="P163"/>
  <c r="BK163"/>
  <c r="J163"/>
  <c r="BE163"/>
  <c r="BI159"/>
  <c r="BH159"/>
  <c r="BG159"/>
  <c r="BF159"/>
  <c r="T159"/>
  <c r="R159"/>
  <c r="P159"/>
  <c r="BK159"/>
  <c r="J159"/>
  <c r="BE159"/>
  <c r="BI155"/>
  <c r="BH155"/>
  <c r="BG155"/>
  <c r="BF155"/>
  <c r="T155"/>
  <c r="R155"/>
  <c r="P155"/>
  <c r="BK155"/>
  <c r="J155"/>
  <c r="BE155"/>
  <c r="BI151"/>
  <c r="BH151"/>
  <c r="BG151"/>
  <c r="BF151"/>
  <c r="T151"/>
  <c r="R151"/>
  <c r="P151"/>
  <c r="BK151"/>
  <c r="J151"/>
  <c r="BE151"/>
  <c r="BI147"/>
  <c r="BH147"/>
  <c r="BG147"/>
  <c r="BF147"/>
  <c r="T147"/>
  <c r="R147"/>
  <c r="P147"/>
  <c r="BK147"/>
  <c r="J147"/>
  <c r="BE147"/>
  <c r="BI143"/>
  <c r="BH143"/>
  <c r="BG143"/>
  <c r="BF143"/>
  <c r="T143"/>
  <c r="R143"/>
  <c r="P143"/>
  <c r="BK143"/>
  <c r="J143"/>
  <c r="BE143"/>
  <c r="BI139"/>
  <c r="BH139"/>
  <c r="BG139"/>
  <c r="BF139"/>
  <c r="T139"/>
  <c r="R139"/>
  <c r="P139"/>
  <c r="BK139"/>
  <c r="J139"/>
  <c r="BE139"/>
  <c r="BI135"/>
  <c r="BH135"/>
  <c r="BG135"/>
  <c r="BF135"/>
  <c r="T135"/>
  <c r="R135"/>
  <c r="P135"/>
  <c r="BK135"/>
  <c r="J135"/>
  <c r="BE135"/>
  <c r="BI131"/>
  <c r="BH131"/>
  <c r="BG131"/>
  <c r="BF131"/>
  <c r="T131"/>
  <c r="R131"/>
  <c r="P131"/>
  <c r="BK131"/>
  <c r="J131"/>
  <c r="BE131"/>
  <c r="BI127"/>
  <c r="BH127"/>
  <c r="BG127"/>
  <c r="BF127"/>
  <c r="T127"/>
  <c r="R127"/>
  <c r="P127"/>
  <c r="BK127"/>
  <c r="J127"/>
  <c r="BE127"/>
  <c r="BI123"/>
  <c r="BH123"/>
  <c r="BG123"/>
  <c r="BF123"/>
  <c r="T123"/>
  <c r="R123"/>
  <c r="P123"/>
  <c r="BK123"/>
  <c r="J123"/>
  <c r="BE123"/>
  <c r="BI120"/>
  <c r="BH120"/>
  <c r="BG120"/>
  <c r="BF120"/>
  <c r="T120"/>
  <c r="R120"/>
  <c r="P120"/>
  <c r="BK120"/>
  <c r="J120"/>
  <c r="BE120"/>
  <c r="BI116"/>
  <c r="BH116"/>
  <c r="BG116"/>
  <c r="BF116"/>
  <c r="T116"/>
  <c r="R116"/>
  <c r="P116"/>
  <c r="BK116"/>
  <c r="J116"/>
  <c r="BE116"/>
  <c r="BI112"/>
  <c r="BH112"/>
  <c r="BG112"/>
  <c r="BF112"/>
  <c r="T112"/>
  <c r="R112"/>
  <c r="P112"/>
  <c r="BK112"/>
  <c r="J112"/>
  <c r="BE112"/>
  <c r="BI108"/>
  <c r="BH108"/>
  <c r="BG108"/>
  <c r="BF108"/>
  <c r="T108"/>
  <c r="R108"/>
  <c r="P108"/>
  <c r="BK108"/>
  <c r="J108"/>
  <c r="BE108"/>
  <c r="BI104"/>
  <c r="BH104"/>
  <c r="BG104"/>
  <c r="BF104"/>
  <c r="T104"/>
  <c r="R104"/>
  <c r="P104"/>
  <c r="BK104"/>
  <c r="J104"/>
  <c r="BE104"/>
  <c r="BI100"/>
  <c r="BH100"/>
  <c r="BG100"/>
  <c r="BF100"/>
  <c r="T100"/>
  <c r="R100"/>
  <c r="P100"/>
  <c r="BK100"/>
  <c r="J100"/>
  <c r="BE100"/>
  <c r="BI96"/>
  <c r="BH96"/>
  <c r="BG96"/>
  <c r="BF96"/>
  <c r="T96"/>
  <c r="R96"/>
  <c r="P96"/>
  <c r="BK96"/>
  <c r="J96"/>
  <c r="BE96"/>
  <c r="BI92"/>
  <c r="BH92"/>
  <c r="BG92"/>
  <c r="BF92"/>
  <c r="T92"/>
  <c r="R92"/>
  <c r="P92"/>
  <c r="BK92"/>
  <c r="J92"/>
  <c r="BE92"/>
  <c r="BI88"/>
  <c r="F34"/>
  <c i="1" r="BD52"/>
  <c i="2" r="BH88"/>
  <c r="F33"/>
  <c i="1" r="BC52"/>
  <c i="2" r="BG88"/>
  <c r="F32"/>
  <c i="1" r="BB52"/>
  <c i="2" r="BF88"/>
  <c r="J31"/>
  <c i="1" r="AW52"/>
  <c i="2" r="F31"/>
  <c i="1" r="BA52"/>
  <c i="2" r="T88"/>
  <c r="T87"/>
  <c r="T86"/>
  <c r="T85"/>
  <c r="R88"/>
  <c r="R87"/>
  <c r="R86"/>
  <c r="R85"/>
  <c r="P88"/>
  <c r="P87"/>
  <c r="P86"/>
  <c r="P85"/>
  <c i="1" r="AU52"/>
  <c i="2" r="BK88"/>
  <c r="BK87"/>
  <c r="J87"/>
  <c r="BK86"/>
  <c r="J86"/>
  <c r="BK85"/>
  <c r="J85"/>
  <c r="J56"/>
  <c r="J27"/>
  <c i="1" r="AG52"/>
  <c i="2" r="J88"/>
  <c r="BE88"/>
  <c r="J30"/>
  <c i="1" r="AV52"/>
  <c i="2" r="F30"/>
  <c i="1" r="AZ52"/>
  <c i="2" r="J58"/>
  <c r="J57"/>
  <c r="J81"/>
  <c r="F81"/>
  <c r="F79"/>
  <c r="E77"/>
  <c r="J51"/>
  <c r="F51"/>
  <c r="F49"/>
  <c r="E47"/>
  <c r="J36"/>
  <c r="J18"/>
  <c r="E18"/>
  <c r="F82"/>
  <c r="F52"/>
  <c r="J17"/>
  <c r="J12"/>
  <c r="J79"/>
  <c r="J49"/>
  <c r="E7"/>
  <c r="E75"/>
  <c r="E45"/>
  <c i="1" r="BD51"/>
  <c r="W30"/>
  <c r="BC51"/>
  <c r="W29"/>
  <c r="BB51"/>
  <c r="W28"/>
  <c r="BA51"/>
  <c r="W27"/>
  <c r="AZ51"/>
  <c r="W26"/>
  <c r="AY51"/>
  <c r="AX51"/>
  <c r="AW51"/>
  <c r="AK27"/>
  <c r="AV51"/>
  <c r="AK26"/>
  <c r="AU51"/>
  <c r="AT51"/>
  <c r="AS51"/>
  <c r="AG51"/>
  <c r="AK23"/>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<sst xmlns="http://schemas.openxmlformats.org/spreadsheetml/2006/main">
  <si>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</si>
  <si>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</si>
  <si>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</si>
  <si>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</si>
  <si>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</si>
  <si>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</si>
  <si>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</si>
  <si>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{e5f03fa2-8abe-4891-a8a2-d1ac6c550399}</t>
  </si>
  <si>
    <t>0,01</t>
  </si>
  <si>
    <t>21</t>
  </si>
  <si>
    <t>15</t>
  </si>
  <si>
    <t>REKAPITULACE STAVBY</t>
  </si>
  <si>
    <t xml:space="preserve">v ---  níže se nacházejí doplnkové a pomocné údaje k sestavám  --- v</t>
  </si>
  <si>
    <t>Návod na vyplnění</t>
  </si>
  <si>
    <t>0,001</t>
  </si>
  <si>
    <t>Kód:</t>
  </si>
  <si>
    <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</si>
  <si>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</si>
  <si>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</si>
  <si>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Rekonstrulce kanalizace ul. Bořivojova a Jagellonská Praha 3</t>
  </si>
  <si>
    <t>KSO:</t>
  </si>
  <si>
    <t>827 21 5</t>
  </si>
  <si>
    <t>CC-CZ:</t>
  </si>
  <si>
    <t>22231</t>
  </si>
  <si>
    <t>Místo:</t>
  </si>
  <si>
    <t>Praha 3</t>
  </si>
  <si>
    <t>Datum:</t>
  </si>
  <si>
    <t>2. 8. 2018</t>
  </si>
  <si>
    <t>Zadavatel:</t>
  </si>
  <si>
    <t>IČ:</t>
  </si>
  <si>
    <t xml:space="preserve"> </t>
  </si>
  <si>
    <t>DIČ:</t>
  </si>
  <si>
    <t>Uchazeč:</t>
  </si>
  <si>
    <t>Vyplň údaj</t>
  </si>
  <si>
    <t>Projektant:</t>
  </si>
  <si>
    <t>True</t>
  </si>
  <si>
    <t>Poznámka:</t>
  </si>
  <si>
    <t>Ceny jsou včetně případného prořezu a ztratného._x000d_
Je-li v názvu položky v kontrolním rozpočtu nebo v soupisu prací uvedené v kolonce "Popis" obchodní značka jakéhokoliv materiálu, výrobku nebo technologie, má tento název pouze informativní charakter._x000d_
Pro oceňování a následně pro realizaci je možné použít i jiný materiál, výrobek nebo technologie, se srovnatelnými nebo lepšími užitnými vlastnostmi, které odpovídají požadavkům dokumentace.</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</si>
  <si>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</si>
  <si>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</si>
  <si>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</si>
  <si>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</si>
  <si>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</si>
  <si>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</si>
  <si>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</si>
  <si>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</si>
  <si>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</si>
  <si>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</si>
  <si>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</si>
  <si>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</si>
  <si>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</si>
  <si>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</si>
  <si>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</si>
  <si>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</si>
  <si>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</si>
  <si>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</si>
  <si>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</si>
  <si>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</si>
  <si>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</si>
  <si>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</si>
  <si>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</si>
  <si>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</si>
  <si>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</si>
  <si>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</si>
  <si>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</si>
  <si>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</si>
  <si>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</si>
  <si>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</si>
  <si>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</si>
  <si>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</si>
  <si>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</si>
  <si>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</si>
  <si>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</si>
  <si>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</si>
  <si>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</si>
  <si>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</si>
  <si>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</si>
  <si>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t>
  </si>
  <si>
    <t>Kanalizační stoka</t>
  </si>
  <si>
    <t>STA</t>
  </si>
  <si>
    <t>1</t>
  </si>
  <si>
    <t>{1e84321a-dce1-4c4e-a92b-76ed65cebd97}</t>
  </si>
  <si>
    <t>2</t>
  </si>
  <si>
    <t>SO 02</t>
  </si>
  <si>
    <t>Přepojení kanalizačních přípojek</t>
  </si>
  <si>
    <t>{d32b17e5-5814-49f4-a9ec-1bfe7f64a0da}</t>
  </si>
  <si>
    <t>SO 03</t>
  </si>
  <si>
    <t>Zrušení stávající kanalizace</t>
  </si>
  <si>
    <t>{ccda2ba3-9179-4a3f-83ab-6e2493c3a1e0}</t>
  </si>
  <si>
    <t>SO 04</t>
  </si>
  <si>
    <t>Obnova komunikace a chodníku</t>
  </si>
  <si>
    <t>{b4f4851b-3fb9-4678-a42e-cfd159ab2787}</t>
  </si>
  <si>
    <t>VRN</t>
  </si>
  <si>
    <t>Vedlejší rozpočtové náklady</t>
  </si>
  <si>
    <t>VON</t>
  </si>
  <si>
    <t>{04f2a31b-d604-4c24-b8e2-f6248bf84d2c}</t>
  </si>
  <si>
    <t>ON</t>
  </si>
  <si>
    <t>Ostatní náklady</t>
  </si>
  <si>
    <t>OST</t>
  </si>
  <si>
    <t>{80118d79-4c81-48df-b60a-582e8c8ccc53}</t>
  </si>
  <si>
    <t>1) Krycí list soupisu</t>
  </si>
  <si>
    <t>2) Rekapitulace</t>
  </si>
  <si>
    <t>3) Soupis prací</t>
  </si>
  <si>
    <t>Zpět na list:</t>
  </si>
  <si>
    <t>Rekapitulace stavby</t>
  </si>
  <si>
    <t>KRYCÍ LIST SOUPISU</t>
  </si>
  <si>
    <t>Objekt:</t>
  </si>
  <si>
    <t>SO 01 - Kanalizační stoka</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</si>
  <si>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</si>
  <si>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</si>
  <si>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</si>
  <si>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</si>
  <si>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</si>
  <si>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</si>
  <si>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</si>
  <si>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</si>
  <si>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</si>
  <si>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</si>
  <si>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8 - Trubní vedení</t>
  </si>
  <si>
    <t xml:space="preserve">    9 - Ostatní konstrukce a práce-bourání</t>
  </si>
  <si>
    <t xml:space="preserve">      99 - Přesun hmot</t>
  </si>
  <si>
    <t xml:space="preserve">    999 - Poplatek za skládku</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</si>
  <si>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</si>
  <si>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</si>
  <si>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</si>
  <si>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</si>
  <si>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</si>
  <si>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</si>
  <si>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</si>
  <si>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</si>
  <si>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</si>
  <si>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</si>
  <si>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</si>
  <si>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</si>
  <si>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</si>
  <si>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</si>
  <si>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</si>
  <si>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</si>
  <si>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</si>
  <si>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</si>
  <si>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</si>
  <si>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115101201</t>
  </si>
  <si>
    <t>Čerpání vody na dopravní výšku do 10 m s uvažovaným průměrným přítokem do 500 l/min</t>
  </si>
  <si>
    <t>hod</t>
  </si>
  <si>
    <t>CS ÚRS 2018 01</t>
  </si>
  <si>
    <t>4</t>
  </si>
  <si>
    <t>1727344039</t>
  </si>
  <si>
    <t>PSC</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</si>
  <si>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</si>
  <si>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VV</t>
  </si>
  <si>
    <t>75*10 "DVZ"</t>
  </si>
  <si>
    <t>Součet</t>
  </si>
  <si>
    <t>115101301</t>
  </si>
  <si>
    <t>Pohotovost záložní čerpací soupravy pro dopravní výšku do 10 m s uvažovaným průměrným přítokem do 500 l/min</t>
  </si>
  <si>
    <t>den</t>
  </si>
  <si>
    <t>-469978764</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</si>
  <si>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</si>
  <si>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75 "DVZ"</t>
  </si>
  <si>
    <t>3</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</si>
  <si>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</si>
  <si>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</si>
  <si>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m</t>
  </si>
  <si>
    <t>-180856728</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</si>
  <si>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</si>
  <si>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151,8 "výkaz výměr, DVZ"</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</si>
  <si>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</si>
  <si>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</si>
  <si>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-1589616838</t>
  </si>
  <si>
    <t>102,4 "výkaz výměr, DVZ"</t>
  </si>
  <si>
    <t>5</t>
  </si>
  <si>
    <t>119002121</t>
  </si>
  <si>
    <t>Pomocné konstrukce při zabezpečení výkopu vodorovné pochozí přechodová lávka délky do 2 m včetně zábradlí zřízení</t>
  </si>
  <si>
    <t>kus</t>
  </si>
  <si>
    <t>-550995414</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</si>
  <si>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</si>
  <si>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15 "DVZ"</t>
  </si>
  <si>
    <t>6</t>
  </si>
  <si>
    <t>119002122</t>
  </si>
  <si>
    <t>Pomocné konstrukce při zabezpečení výkopu vodorovné pochozí přechodová lávka délky do 2 m včetně zábradlí odstranění</t>
  </si>
  <si>
    <t>-1011121330</t>
  </si>
  <si>
    <t>7</t>
  </si>
  <si>
    <t>119003211</t>
  </si>
  <si>
    <t>Pomocné konstrukce při zabezpečení výkopu svislé ocelové mobilní oplocení, výšky do 1,5 m panely s reflexními signalizačními pruhy zřízení</t>
  </si>
  <si>
    <t>97955745</t>
  </si>
  <si>
    <t>2*1395,11 "DVZ"</t>
  </si>
  <si>
    <t>8</t>
  </si>
  <si>
    <t>119003212</t>
  </si>
  <si>
    <t>Pomocné konstrukce při zabezpečení výkopu svislé ocelové mobilní oplocení, výšky do 1,5 m panely s reflexními signalizačními pruhy odstranění</t>
  </si>
  <si>
    <t>725769882</t>
  </si>
  <si>
    <t>9</t>
  </si>
  <si>
    <t>131303110a</t>
  </si>
  <si>
    <t xml:space="preserve">Sonda (3*3 m) - ruční výkop, pažení a odstranění pažení, zásyp, bez odstranění povrchu </t>
  </si>
  <si>
    <t>660240241</t>
  </si>
  <si>
    <t>1 "stoka A1, DVZ"</t>
  </si>
  <si>
    <t>10</t>
  </si>
  <si>
    <t>132201202</t>
  </si>
  <si>
    <t>Hloubení zapažených i nezapažených rýh šířky přes 600 do 2 000 mm s urovnáním dna do předepsaného profilu a spádu v hornině tř. 3 přes 100 do 1 000 m3</t>
  </si>
  <si>
    <t>m3</t>
  </si>
  <si>
    <t>-907216477</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</si>
  <si>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</si>
  <si>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3824,94*0,25 "výkaz výměr, DVZ"</t>
  </si>
  <si>
    <t>11</t>
  </si>
  <si>
    <t>132201209</t>
  </si>
  <si>
    <t>Hloubení zapažených i nezapažených rýh šířky přes 600 do 2 000 mm s urovnáním dna do předepsaného profilu a spádu v hornině tř. 3 Příplatek k cenám za lepivost horniny tř. 3</t>
  </si>
  <si>
    <t>-808209291</t>
  </si>
  <si>
    <t>956,235*0,5</t>
  </si>
  <si>
    <t>12</t>
  </si>
  <si>
    <t>132212201</t>
  </si>
  <si>
    <t>Hloubení zapažených i nezapažených rýh šířky přes 600 do 2 000 mm ručním nebo pneumatickým nářadím s urovnáním dna do předepsaného profilu a spádu v horninách tř. 3 soudržných</t>
  </si>
  <si>
    <t>1459166639</t>
  </si>
  <si>
    <t xml:space="preserve">Poznámka k souboru cen:_x000d_
1. V cenách jsou započteny i náklady na přehození výkopku na přilehlém terénu na vzdálenost do 5 m od podélné osy rýhy nebo naložení výkopku na dopravní prostředek. 2. V cenách 12-2201 až 41-2202 je započítán i svislý přesun horniny po házečkách do 2 metrů </t>
  </si>
  <si>
    <t>2847,31*0,25 "výkaz výměr, DVZ"</t>
  </si>
  <si>
    <t>13</t>
  </si>
  <si>
    <t>132212209</t>
  </si>
  <si>
    <t>Hloubení zapažených i nezapažených rýh šířky přes 600 do 2 000 mm ručním nebo pneumatickým nářadím s urovnáním dna do předepsaného profilu a spádu v horninách tř. 3 Příplatek k cenám za lepivost horniny tř. 3</t>
  </si>
  <si>
    <t>266399338</t>
  </si>
  <si>
    <t>711,828*0,5</t>
  </si>
  <si>
    <t>14</t>
  </si>
  <si>
    <t>132301202</t>
  </si>
  <si>
    <t>Hloubení zapažených i nezapažených rýh šířky přes 600 do 2 000 mm s urovnáním dna do předepsaného profilu a spádu v hornině tř. 4 přes 100 do 1 000 m3</t>
  </si>
  <si>
    <t>-792081358</t>
  </si>
  <si>
    <t>3824,94*0,75 "výkaz výměr, DVZ"</t>
  </si>
  <si>
    <t>132301209</t>
  </si>
  <si>
    <t>Hloubení zapažených i nezapažených rýh šířky přes 600 do 2 000 mm s urovnáním dna do předepsaného profilu a spádu v hornině tř. 4 Příplatek k cenám za lepivost horniny tř. 4</t>
  </si>
  <si>
    <t>-2060250921</t>
  </si>
  <si>
    <t>2868,705*0,5</t>
  </si>
  <si>
    <t>16</t>
  </si>
  <si>
    <t>132312201</t>
  </si>
  <si>
    <t>Hloubení zapažených i nezapažených rýh šířky přes 600 do 2 000 mm ručním nebo pneumatickým nářadím s urovnáním dna do předepsaného profilu a spádu v horninách tř. 4 soudržných</t>
  </si>
  <si>
    <t>598671126</t>
  </si>
  <si>
    <t>2847,31*0,75 "výkaz výměr, DVZ"</t>
  </si>
  <si>
    <t>17</t>
  </si>
  <si>
    <t>132312209</t>
  </si>
  <si>
    <t>Hloubení zapažených i nezapažených rýh šířky přes 600 do 2 000 mm ručním nebo pneumatickým nářadím s urovnáním dna do předepsaného profilu a spádu v horninách tř. 4 Příplatek k cenám za lepivost horniny tř. 4</t>
  </si>
  <si>
    <t>-1700056987</t>
  </si>
  <si>
    <t>2135,483*0,5</t>
  </si>
  <si>
    <t>18</t>
  </si>
  <si>
    <t>151811132</t>
  </si>
  <si>
    <t>Zřízení pažicích boxů pro pažení a rozepření stěn rýh podzemního vedení hloubka výkopu do 4 m, šířka přes 1,2 do 2,5 m</t>
  </si>
  <si>
    <t>m2</t>
  </si>
  <si>
    <t>-452047471</t>
  </si>
  <si>
    <t xml:space="preserve">Poznámka k souboru cen:_x000d_
1. Množství měrných jednotek pažicích boxů se určuje v m2 celkové zapažené plochy (započítávají se obě strany výkopu). </t>
  </si>
  <si>
    <t>5730,99 "výkaz výměr, DVZ"</t>
  </si>
  <si>
    <t>19</t>
  </si>
  <si>
    <t>151811142</t>
  </si>
  <si>
    <t>Zřízení pažicích boxů pro pažení a rozepření stěn rýh podzemního vedení hloubka výkopu přes 4 do 6 m, šířka přes 1,2 do 2,5 m</t>
  </si>
  <si>
    <t>-1355071898</t>
  </si>
  <si>
    <t>5587,28 "výkaz výměr, DVZ"</t>
  </si>
  <si>
    <t>20</t>
  </si>
  <si>
    <t>151811232</t>
  </si>
  <si>
    <t>Odstranění pažicích boxů pro pažení a rozepření stěn rýh podzemního vedení hloubka výkopu do 4 m, šířka přes 1,2 do 2,5 m</t>
  </si>
  <si>
    <t>1817388599</t>
  </si>
  <si>
    <t>151811242</t>
  </si>
  <si>
    <t>Odstranění pažicích boxů pro pažení a rozepření stěn rýh podzemního vedení hloubka výkopu přes 4 do 6 m, šířka přes 1,2 do 2,5 m</t>
  </si>
  <si>
    <t>1028916258</t>
  </si>
  <si>
    <t>22</t>
  </si>
  <si>
    <t>161101102</t>
  </si>
  <si>
    <t>Svislé přemístění výkopku bez naložení do dopravní nádoby avšak s vyprázdněním dopravní nádoby na hromadu nebo do dopravního prostředku z horniny tř. 1 až 4, při hloubce výkopu přes 2,5 do 4 m</t>
  </si>
  <si>
    <t>-50485765</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</si>
  <si>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</si>
  <si>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1753,07*0,55 "výkaz výměr, DVZ"</t>
  </si>
  <si>
    <t>23</t>
  </si>
  <si>
    <t>161101103</t>
  </si>
  <si>
    <t>Svislé přemístění výkopku bez naložení do dopravní nádoby avšak s vyprázdněním dopravní nádoby na hromadu nebo do dopravního prostředku z horniny tř. 1 až 4, při hloubce výkopu přes 4 do 6 m</t>
  </si>
  <si>
    <t>127603726</t>
  </si>
  <si>
    <t>2071,87*0,6 "výkaz výměr, DVZ"</t>
  </si>
  <si>
    <t>24</t>
  </si>
  <si>
    <t>162301101a</t>
  </si>
  <si>
    <t>Vodorovné přemístění výkopku nebo sypaniny po suchu na obvyklém dopravním prostředku, bez naložení výkopku, avšak se složením bez rozhrnutí z horniny tř. 1 až 4 z meziskládky</t>
  </si>
  <si>
    <t>-231372677</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</si>
  <si>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</si>
  <si>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6072,93+850,46 "zásyp a obsyp, DVZ"</t>
  </si>
  <si>
    <t>25</t>
  </si>
  <si>
    <t>162701105a</t>
  </si>
  <si>
    <t>Vodorovné přemístění výkopku nebo sypaniny po suchu na obvyklém dopravním prostředku, bez naložení výkopku, avšak se složením bez rozhrnutí z horniny tř. 1 až 4 na skládku</t>
  </si>
  <si>
    <t>1121152035</t>
  </si>
  <si>
    <t>6672,24 "výkaz výměr, DVZ"</t>
  </si>
  <si>
    <t>27</t>
  </si>
  <si>
    <t>167101101</t>
  </si>
  <si>
    <t>Nakládání, skládání a překládání neulehlého výkopku nebo sypaniny nakládání, množství do 100 m3, z hornin tř. 1 až 4</t>
  </si>
  <si>
    <t>-525763350</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</si>
  <si>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</si>
  <si>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6072,93+850,46 "zásyp a obsyp, výkaz výměr, DVZ"</t>
  </si>
  <si>
    <t>28</t>
  </si>
  <si>
    <t>174101101</t>
  </si>
  <si>
    <t>Zásyp sypaninou z jakékoliv horniny s uložením výkopku ve vrstvách se zhutněním jam, šachet, rýh nebo kolem objektů v těchto vykopávkách</t>
  </si>
  <si>
    <t>1352741845</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</si>
  <si>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</si>
  <si>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6072,93 "výkaz výměr, DVZ"</t>
  </si>
  <si>
    <t>29</t>
  </si>
  <si>
    <t>M</t>
  </si>
  <si>
    <t>58344199</t>
  </si>
  <si>
    <t>štěrkodrť frakce 0-63</t>
  </si>
  <si>
    <t>t</t>
  </si>
  <si>
    <t>1289601595</t>
  </si>
  <si>
    <t>6072,93*2,0541</t>
  </si>
  <si>
    <t>30</t>
  </si>
  <si>
    <t>175151101</t>
  </si>
  <si>
    <t>Obsypání potrubí strojně sypaninou z vhodných hornin tř. 1 až 4 nebo materiálem připraveným podél výkopu ve vzdálenosti do 3 m od jeho kraje, pro jakoukoliv hloubku výkopu a míru zhutnění bez prohození sypaniny</t>
  </si>
  <si>
    <t>-1686956396</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</si>
  <si>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</si>
  <si>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850,46 "výkaz výměr, DVZ"</t>
  </si>
  <si>
    <t>31</t>
  </si>
  <si>
    <t>58337344</t>
  </si>
  <si>
    <t>štěrkopísek frakce 0-32</t>
  </si>
  <si>
    <t>-100120434</t>
  </si>
  <si>
    <t>850,46*2,0541</t>
  </si>
  <si>
    <t>32</t>
  </si>
  <si>
    <t>181951102</t>
  </si>
  <si>
    <t>Úprava pláně vyrovnáním výškových rozdílů v hornině tř. 1 až 4 se zhutněním</t>
  </si>
  <si>
    <t>-168464015</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</si>
  <si>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</si>
  <si>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1926,61 "výkaz výměr, DVZ"</t>
  </si>
  <si>
    <t>Zakládání</t>
  </si>
  <si>
    <t>33</t>
  </si>
  <si>
    <t>211531111</t>
  </si>
  <si>
    <t>Výplň kamenivem do rýh odvodňovacích žeber nebo trativodů bez zhutnění, s úpravou povrchu výplně kamenivem hrubým drceným frakce 16 až 63 mm</t>
  </si>
  <si>
    <t>-860603142</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</si>
  <si>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</si>
  <si>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281,34 "výkaz výměr, DVZ"</t>
  </si>
  <si>
    <t>34</t>
  </si>
  <si>
    <t>212755215</t>
  </si>
  <si>
    <t>Trativody bez lože z drenážních trubek plastových flexibilních D 125 mm</t>
  </si>
  <si>
    <t>123135422</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</si>
  <si>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</si>
  <si>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1395,11 "výkaz výměr, DVZ"</t>
  </si>
  <si>
    <t>Svislé a kompletní konstrukce</t>
  </si>
  <si>
    <t>35</t>
  </si>
  <si>
    <t>358234111a</t>
  </si>
  <si>
    <t>Stoky vejčité z cihel z kyselinovzdorné kameniny jednopásové DN 600/1100 otevřený výkop, dno čedičový žlab</t>
  </si>
  <si>
    <t>617822731</t>
  </si>
  <si>
    <t xml:space="preserve">Poznámka k souboru cen:_x000d_
1. Zdivo pásů nad počet uvedený v popisu ceny se oceňuje cenami souboru cen 352 2 . -11 Zdivo horní části stok. </t>
  </si>
  <si>
    <t>11,1+18,52 "stoka A, B, DVZ"</t>
  </si>
  <si>
    <t>Vodorovné konstrukce</t>
  </si>
  <si>
    <t>36</t>
  </si>
  <si>
    <t>452311131</t>
  </si>
  <si>
    <t>Podkladní a zajišťovací konstrukce z betonu prostého v otevřeném výkopu desky pod potrubí, stoky a drobné objekty z betonu tř. C 12/15</t>
  </si>
  <si>
    <t>-1359597845</t>
  </si>
  <si>
    <t xml:space="preserve">Poznámka k souboru cen:_x000d_
1. Ceny -1121 až -1181 a -1192 lze použít i pro ochrannou vrstvu pod železobetonové konstrukce. 2. Ceny -2121 až -2181 a -2192 jsou určeny pro jakékoliv úkosy sedel. </t>
  </si>
  <si>
    <t>186,74 "výkaz výměr, DVZ"</t>
  </si>
  <si>
    <t>37</t>
  </si>
  <si>
    <t>452311141</t>
  </si>
  <si>
    <t>Podkladní a zajišťovací konstrukce z betonu prostého v otevřeném výkopu desky pod potrubí, stoky a drobné objekty z betonu tř. C 16/20</t>
  </si>
  <si>
    <t>-477810984</t>
  </si>
  <si>
    <t>20,73 "výkaz výměr, DVZ"</t>
  </si>
  <si>
    <t>38</t>
  </si>
  <si>
    <t>452312141</t>
  </si>
  <si>
    <t>Podkladní a zajišťovací konstrukce z betonu prostého v otevřeném výkopu sedlové lože pod potrubí z betonu tř. C 16/20</t>
  </si>
  <si>
    <t>908069164</t>
  </si>
  <si>
    <t>328,65 "výkaz výměr, DVZ"</t>
  </si>
  <si>
    <t>Trubní vedení</t>
  </si>
  <si>
    <t>39</t>
  </si>
  <si>
    <t>831372121</t>
  </si>
  <si>
    <t>Montáž potrubí z trub kameninových hrdlových s integrovaným těsněním v otevřeném výkopu ve sklonu do 20 % DN 300</t>
  </si>
  <si>
    <t>1152279901</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</si>
  <si>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</si>
  <si>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476,56 "DVZ"</t>
  </si>
  <si>
    <t>40</t>
  </si>
  <si>
    <t>59710707</t>
  </si>
  <si>
    <t>trouba kameninová glazovaná DN 300mm L2,50m spojovací systém C Třída 240</t>
  </si>
  <si>
    <t>-1351196014</t>
  </si>
  <si>
    <t>476,56</t>
  </si>
  <si>
    <t>476,56*1,015 "Přepočtené koeficientem množství</t>
  </si>
  <si>
    <t>41</t>
  </si>
  <si>
    <t>831392121</t>
  </si>
  <si>
    <t>Montáž potrubí z trub kameninových hrdlových s integrovaným těsněním v otevřeném výkopu ve sklonu do 20 % DN 400</t>
  </si>
  <si>
    <t>2051786672</t>
  </si>
  <si>
    <t>888,93 "DVZ"</t>
  </si>
  <si>
    <t>42</t>
  </si>
  <si>
    <t>59710706</t>
  </si>
  <si>
    <t>trouba kameninová glazovaná DN 400mm L2,50m spojovací systém C Třída 200</t>
  </si>
  <si>
    <t>-461712290</t>
  </si>
  <si>
    <t>888,93</t>
  </si>
  <si>
    <t>888,93*1,015 "Přepočtené koeficientem množství</t>
  </si>
  <si>
    <t>43</t>
  </si>
  <si>
    <t>837371221</t>
  </si>
  <si>
    <t>Montáž kameninových tvarovek na potrubí z trub kameninových v otevřeném výkopu s integrovaným těsněním odbočných DN 300</t>
  </si>
  <si>
    <t>792676014</t>
  </si>
  <si>
    <t xml:space="preserve">Poznámka k souboru cen:_x000d_
1. Ceny jsou určeny pro montáž tvarovek v otevřeném výkopu jakéhokoliv sklonu. 2. Pro volbu ceny u odbočných tvarovek je rozhodující DN hlavního řadu; u jednoosých větší DN. 3. V cenách nejsou započteny náklady na dodání tvarovek a těsnícího materiálu, který je součástí tvarovek. Tyto náklady se oceňují ve specifikaci. </t>
  </si>
  <si>
    <t>68 "DVZ"</t>
  </si>
  <si>
    <t>44</t>
  </si>
  <si>
    <t>59711573</t>
  </si>
  <si>
    <t>odbočka kameninová glazovaná jednoduchá šikmá DN 300/200 polyuretanové/pryžové těsnění (spojovací systém C/F)L 500mm třída pevnosti 160/200</t>
  </si>
  <si>
    <t>212513418</t>
  </si>
  <si>
    <t>1 "stoka E2, DVZ"</t>
  </si>
  <si>
    <t>45</t>
  </si>
  <si>
    <t>59711774</t>
  </si>
  <si>
    <t>odbočka kameninová glazovaná jednoduchá kolmá DN 300/200 L60cm spojovací systém C/F tř.240/160</t>
  </si>
  <si>
    <t>-1422543143</t>
  </si>
  <si>
    <t>67 "DVZ"</t>
  </si>
  <si>
    <t>46</t>
  </si>
  <si>
    <t>837391221</t>
  </si>
  <si>
    <t>Montáž kameninových tvarovek na potrubí z trub kameninových v otevřeném výkopu s integrovaným těsněním odbočných DN 400</t>
  </si>
  <si>
    <t>1247631385</t>
  </si>
  <si>
    <t>138 "DVZ"</t>
  </si>
  <si>
    <t>47</t>
  </si>
  <si>
    <t>59711575a</t>
  </si>
  <si>
    <t>odbočka kameninová glazovaná jednoduchá šikmá DN400/200 L60cm spojovací systém C/F tř.240/160</t>
  </si>
  <si>
    <t>850124878</t>
  </si>
  <si>
    <t>3 "stoka A, DVZ"</t>
  </si>
  <si>
    <t>1 "stoka F, DVZ"</t>
  </si>
  <si>
    <t>1 "stoka G, DVZ"</t>
  </si>
  <si>
    <t>48</t>
  </si>
  <si>
    <t>59711790</t>
  </si>
  <si>
    <t>odbočka kameninová glazovaná jednoduchá kolmá DN 400/150 L100cm spojovací systém C/F tř.160/-</t>
  </si>
  <si>
    <t>-206298460</t>
  </si>
  <si>
    <t>133</t>
  </si>
  <si>
    <t>49</t>
  </si>
  <si>
    <t>850520100a</t>
  </si>
  <si>
    <t>Navrtávka stávajícího potrubí - přípojka kamenina DN 500/200 (D + M)</t>
  </si>
  <si>
    <t>1893398261</t>
  </si>
  <si>
    <t>1 "DVZ"</t>
  </si>
  <si>
    <t>50</t>
  </si>
  <si>
    <t>89201100a</t>
  </si>
  <si>
    <t>Kamerová prohlídka potrubí</t>
  </si>
  <si>
    <t>-1423666754</t>
  </si>
  <si>
    <t>1395,11 "DVZ"</t>
  </si>
  <si>
    <t>51</t>
  </si>
  <si>
    <t>892372121</t>
  </si>
  <si>
    <t>Tlakové zkoušky vzduchem těsnícími vaky ucpávkovými DN 300</t>
  </si>
  <si>
    <t>úsek</t>
  </si>
  <si>
    <t>-1510944294</t>
  </si>
  <si>
    <t xml:space="preserve">Poznámka k souboru cen:_x000d_
1. Ceny zkoušek jsou vztaženy na úsek stoky mezi dvěma šachtami bez ohledu na druh potrubí. 2. V cenách jsou započteny i náklady na: a) montáž a demontáž těsnících vaků pro zabezpečení konců zkoušeného úseku potrubí, naplnění a vypuštění vzduchu zkoušeného úseku stoky, b) vystavení zkušebního protokolu. 3. V cenách nejsou započteny náklady na: a) utěsnění kanalizačních přípojek. b) zkoušky vstupních a revizních šachet. </t>
  </si>
  <si>
    <t>14 "DVZ"</t>
  </si>
  <si>
    <t>52</t>
  </si>
  <si>
    <t>892392121</t>
  </si>
  <si>
    <t>Tlakové zkoušky vzduchem těsnícími vaky ucpávkovými DN 400</t>
  </si>
  <si>
    <t>372541311</t>
  </si>
  <si>
    <t>32 "DVZ"</t>
  </si>
  <si>
    <t>53</t>
  </si>
  <si>
    <t>892512122</t>
  </si>
  <si>
    <t>Tlakové zkoušky vzduchem těsnícími vaky vejčitými DN 700/1050</t>
  </si>
  <si>
    <t>-486724538</t>
  </si>
  <si>
    <t>2 "DVZ"</t>
  </si>
  <si>
    <t>54</t>
  </si>
  <si>
    <t>894411130a</t>
  </si>
  <si>
    <t>Zřízení šachet kanalizačních z betonových dílců na potrubí DN 400 výšky 3,8 m (D+M)</t>
  </si>
  <si>
    <t>1407208520</t>
  </si>
  <si>
    <t>3 "stoka A Ša2, Ša3, Ša4, DVZ"</t>
  </si>
  <si>
    <t>55</t>
  </si>
  <si>
    <t>894411132a</t>
  </si>
  <si>
    <t>Zřízení šachet kanalizačních z betonových dílců na potrubí DN 400 výšky 3,65 m (D+M)</t>
  </si>
  <si>
    <t>-233411468</t>
  </si>
  <si>
    <t>1 "stoka A1 Ša5, DVZ"</t>
  </si>
  <si>
    <t>56</t>
  </si>
  <si>
    <t>894411133a</t>
  </si>
  <si>
    <t>Zřízení šachet kanalizačních z betonových dílců na potrubí DN 300 výšky4,26 m (D+M)</t>
  </si>
  <si>
    <t>-678753452</t>
  </si>
  <si>
    <t>1 "stoka B Šb2, DVZ"</t>
  </si>
  <si>
    <t>57</t>
  </si>
  <si>
    <t>894411134a</t>
  </si>
  <si>
    <t>Zřízení šachet kanalizačních z betonových dílců na potrubí DN 400 výšky 3,68 m (D+M)</t>
  </si>
  <si>
    <t>-302449378</t>
  </si>
  <si>
    <t>3 "stoka C Šc1, Šc2, Šc3, DVZ"</t>
  </si>
  <si>
    <t>58</t>
  </si>
  <si>
    <t>894411135a</t>
  </si>
  <si>
    <t>Zřízení šachet kanalizačních z betonových dílců na potrubí DN 300 výšky 3,11 m (D+M)</t>
  </si>
  <si>
    <t>-1914139593</t>
  </si>
  <si>
    <t>1 "stoka C Šc4, DVZ"</t>
  </si>
  <si>
    <t>59</t>
  </si>
  <si>
    <t>894411136a</t>
  </si>
  <si>
    <t>Zřízení šachet kanalizačních z betonových dílců na potrubí DN 400 výšky 4,28 m (D+M)</t>
  </si>
  <si>
    <t>23165939</t>
  </si>
  <si>
    <t>4 "stoka D Šd0, Šd1, Šd2, Šd3, DVZ"</t>
  </si>
  <si>
    <t>60</t>
  </si>
  <si>
    <t>894411137a</t>
  </si>
  <si>
    <t>Zřízení šachet kanalizačních z betonových dílců na potrubí DN 300 výšky 3,79 m (D+M)</t>
  </si>
  <si>
    <t>1054090661</t>
  </si>
  <si>
    <t>1 "stoka D Šd4, DVZ"</t>
  </si>
  <si>
    <t>61</t>
  </si>
  <si>
    <t>894411138a</t>
  </si>
  <si>
    <t>Zřízení šachet kanalizačních z betonových dílců na potrubí DN 400 výšky 3,4 m (D+M)</t>
  </si>
  <si>
    <t>1425294889</t>
  </si>
  <si>
    <t>2 "stoka E1 Še3, Še4, DVZ"</t>
  </si>
  <si>
    <t>62</t>
  </si>
  <si>
    <t>894411139a</t>
  </si>
  <si>
    <t>Zřízení šachet kanalizačních z betonových dílců na potrubí DN 300 výšky 4,0 m (D+M)</t>
  </si>
  <si>
    <t>-767899683</t>
  </si>
  <si>
    <t>4 "stoka E2 Še, Še6, Še7, Še8, DVZ"</t>
  </si>
  <si>
    <t>63</t>
  </si>
  <si>
    <t>894411140a</t>
  </si>
  <si>
    <t>Zřízení šachet kanalizačních z betonových dílců na potrubí DN 400 výšky 3,82 m (D+M)</t>
  </si>
  <si>
    <t>44459844</t>
  </si>
  <si>
    <t>4 "stoka F Šf1, Šf2, Šf3, Šf4, DVZ"</t>
  </si>
  <si>
    <t>64</t>
  </si>
  <si>
    <t>894411141a</t>
  </si>
  <si>
    <t>Zřízení šachet kanalizačních z betonových dílců na potrubí DN 300 výšky 3,74 m (D+M)</t>
  </si>
  <si>
    <t>-2133627587</t>
  </si>
  <si>
    <t>1 "stoka F Šf5, DVZ"</t>
  </si>
  <si>
    <t>65</t>
  </si>
  <si>
    <t>894411142a</t>
  </si>
  <si>
    <t>Zřízení šachet kanalizačních z betonových dílců na potrubí DN 400 výšky 4,2 m (D+M)</t>
  </si>
  <si>
    <t>1333853313</t>
  </si>
  <si>
    <t>10 "stoka G Šg1, Šg2, Šg3, Šg4, Šg5, Šg6, Šg7, Šg8, Šg9, Šg10, DVZ"</t>
  </si>
  <si>
    <t>66</t>
  </si>
  <si>
    <t>894411143a</t>
  </si>
  <si>
    <t>Zřízení šachet kanalizačních z betonových dílců na potrubí DN 300 výšky 3,48 m (D+M)</t>
  </si>
  <si>
    <t>-1053790566</t>
  </si>
  <si>
    <t>3 "stoka H šh1, Šh2, Šh3, DVZ"</t>
  </si>
  <si>
    <t>67</t>
  </si>
  <si>
    <t>894411144a</t>
  </si>
  <si>
    <t>1925174108</t>
  </si>
  <si>
    <t>2 "stoka I Ši1, Ši2, DVZ"</t>
  </si>
  <si>
    <t>68</t>
  </si>
  <si>
    <t>894411145a</t>
  </si>
  <si>
    <t>Zřízení šachet kanalizačních z betonových dílců na potrubí DN 400 výšky 4,78 m (D+M)</t>
  </si>
  <si>
    <t>-2007782900</t>
  </si>
  <si>
    <t>7 "stoka J Šj0, Šj1, Šj2, Šj4, Šj5, Šj6, Šj7, DVZ"</t>
  </si>
  <si>
    <t>69</t>
  </si>
  <si>
    <t>8944411146a</t>
  </si>
  <si>
    <t>Šachty kanalizační zděné na stokách vejčitých z cihel z kyselinovzdorné kameniny DN 600/1100 - atypické ( Ša1, Ša6, Šb1, Šc0, Šf0,Šg0, Šj3), konstr. beton C30/37 (rozm 2,3*2,3 m, v. 4 - 4,45 m), vč.armované desky a betonových skruží</t>
  </si>
  <si>
    <t>-914342320</t>
  </si>
  <si>
    <t xml:space="preserve">Poznámka k souboru cen:_x000d_
1. V cenách jsou započteny náklady na podkladní konstrukci z betonu C 8/10. V případě použití jiné třídy betonu než C 8/10 se cena stanoví výměnou stávajícího materiálu za beton požadované třídy. 2. V cenách jsou započteny i náklady na montáž a dodávku stupadel. 3. V cenách šachet na stokách kruhových a vejčitých nejsou započteny náklady na bednění a na obetonování konstrukce výplňovým betonem. Tyto náklady se oceňují: a) stěn šachet cenami souboru cen 894 50- . . Bednění stěn šachet části A 01 tohoto katalogu, b) konstrukce výplňovým betonem cenami souboru cen 894 20- . . Ostatní konstrukce na trubním vedení z prostého betonu z prostého betonu části A 01 tohoto katalogu, stavebnicovým způsobem tvorby cen. </t>
  </si>
  <si>
    <t>7 "šachty A, B, C, F, G, J, DVZ"</t>
  </si>
  <si>
    <t>70</t>
  </si>
  <si>
    <t>894441147a</t>
  </si>
  <si>
    <t>Rekonstrukce vstupu stávající šachty (S0, Šb0, RŠ)</t>
  </si>
  <si>
    <t>-231935906</t>
  </si>
  <si>
    <t>3 "DVZ"</t>
  </si>
  <si>
    <t>71</t>
  </si>
  <si>
    <t>899104112</t>
  </si>
  <si>
    <t>Osazení poklopů litinových a ocelových včetně rámů pro třídu zatížení D400, E600</t>
  </si>
  <si>
    <t>1892784449</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</si>
  <si>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</si>
  <si>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57 "DVZ"</t>
  </si>
  <si>
    <t>72</t>
  </si>
  <si>
    <t>55241406</t>
  </si>
  <si>
    <t xml:space="preserve">poklop šachtový s rámem DN600 třída D 400,  s odvětráním</t>
  </si>
  <si>
    <t>-1456501317</t>
  </si>
  <si>
    <t>73</t>
  </si>
  <si>
    <t>55241406a</t>
  </si>
  <si>
    <t xml:space="preserve">poklop šachtový s rámem DN 800 třída D 400,  s odvětráním</t>
  </si>
  <si>
    <t>-629336229</t>
  </si>
  <si>
    <t>74</t>
  </si>
  <si>
    <t>899623141</t>
  </si>
  <si>
    <t>Obetonování potrubí nebo zdiva stok betonem prostým v otevřeném výkopu, beton tř. C 12/15</t>
  </si>
  <si>
    <t>-156294399</t>
  </si>
  <si>
    <t xml:space="preserve">Poznámka k souboru cen:_x000d_
1. Obetonování zdiva stok ve štole se oceňuje cenami souboru cen 359 31-02 Výplň za rubem cihelného zdiva stok části A 03 tohoto katalogu. </t>
  </si>
  <si>
    <t>31,99 "výkaz výměr, DVZ"</t>
  </si>
  <si>
    <t>75</t>
  </si>
  <si>
    <t>31316009</t>
  </si>
  <si>
    <t xml:space="preserve">síť výztužná svařovaná 1000x100mm drát  D 6mm</t>
  </si>
  <si>
    <t>-343772809</t>
  </si>
  <si>
    <t>59,24*1,2</t>
  </si>
  <si>
    <t>71,088*1,015 "Přepočtené koeficientem množství</t>
  </si>
  <si>
    <t>76</t>
  </si>
  <si>
    <t>899630100a</t>
  </si>
  <si>
    <t>Provizorní odvod splaškových vod po dobu rekonstrukce kanalizace (převedení vody ve stavební rýze)</t>
  </si>
  <si>
    <t>kpl</t>
  </si>
  <si>
    <t>-672772250</t>
  </si>
  <si>
    <t>77</t>
  </si>
  <si>
    <t>899722114</t>
  </si>
  <si>
    <t>Krytí potrubí z plastů výstražnou fólií z PVC šířky 40 cm</t>
  </si>
  <si>
    <t>1825896931</t>
  </si>
  <si>
    <t>Ostatní konstrukce a práce-bourání</t>
  </si>
  <si>
    <t>99</t>
  </si>
  <si>
    <t>Přesun hmot</t>
  </si>
  <si>
    <t>78</t>
  </si>
  <si>
    <t>998273102</t>
  </si>
  <si>
    <t>Přesun hmot pro trubní vedení hloubené z trub litinových pro vodovody nebo kanalizace v otevřeném výkopu dopravní vzdálenost do 15 m</t>
  </si>
  <si>
    <t>-211187846</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</si>
  <si>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</si>
  <si>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999</t>
  </si>
  <si>
    <t>Poplatek za skládku</t>
  </si>
  <si>
    <t>79</t>
  </si>
  <si>
    <t>997221855a</t>
  </si>
  <si>
    <t>Poplatek za uložení stavebního odpadu na skládce (skládkovné) zeminy a kameniva zatříděného do Katalogu odpadů pod kódem 170 504</t>
  </si>
  <si>
    <t>512</t>
  </si>
  <si>
    <t>534305895</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</si>
  <si>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</si>
  <si>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6702,61*1,65 "výkaz výměr, DVZ"</t>
  </si>
  <si>
    <t>SO 02 - Přepojení kanalizačních přípojek</t>
  </si>
  <si>
    <t>-1701608068</t>
  </si>
  <si>
    <t>55*10 "DVZ"</t>
  </si>
  <si>
    <t>-1541943412</t>
  </si>
  <si>
    <t>55 "DVZ"</t>
  </si>
  <si>
    <t>1690398419</t>
  </si>
  <si>
    <t>364,8 "výkaz výměr, DVZ"</t>
  </si>
  <si>
    <t>-1746653948</t>
  </si>
  <si>
    <t>457,2 "výkaz výměr, DVZ"</t>
  </si>
  <si>
    <t>-1983385568</t>
  </si>
  <si>
    <t>169 "DVZ"</t>
  </si>
  <si>
    <t>-1350515754</t>
  </si>
  <si>
    <t>-1051248995</t>
  </si>
  <si>
    <t>2*1745,2 "DVZ"</t>
  </si>
  <si>
    <t>92870567</t>
  </si>
  <si>
    <t>-49229274</t>
  </si>
  <si>
    <t>6451,9*0,25 "výkaz výměr, DVZ"</t>
  </si>
  <si>
    <t>1951893022</t>
  </si>
  <si>
    <t>1612,975*0,5</t>
  </si>
  <si>
    <t>-388392036</t>
  </si>
  <si>
    <t>6451,9*0,75 "výkaz výměr, DVZ"</t>
  </si>
  <si>
    <t>1878437129</t>
  </si>
  <si>
    <t>4838,925*0,5</t>
  </si>
  <si>
    <t>151811131</t>
  </si>
  <si>
    <t>Zřízení pažicích boxů pro pažení a rozepření stěn rýh podzemního vedení hloubka výkopu do 4 m, šířka do 1,2 m</t>
  </si>
  <si>
    <t>1784867325</t>
  </si>
  <si>
    <t>9478,44 "výkaz výměr, DVZ"</t>
  </si>
  <si>
    <t>151811141</t>
  </si>
  <si>
    <t>Zřízení pažicích boxů pro pažení a rozepření stěn rýh podzemního vedení hloubka výkopu přes 4 do 6 m, šířka do 1,2 m</t>
  </si>
  <si>
    <t>-340003425</t>
  </si>
  <si>
    <t>1274,73 "výkaz výměr, DVZ"</t>
  </si>
  <si>
    <t>151811231</t>
  </si>
  <si>
    <t>Odstranění pažicích boxů pro pažení a rozepření stěn rýh podzemního vedení hloubka výkopu do 4 m, šířka do 1,2 m</t>
  </si>
  <si>
    <t>-189299795</t>
  </si>
  <si>
    <t>151811241</t>
  </si>
  <si>
    <t>Odstranění pažicích boxů pro pažení a rozepření stěn rýh podzemního vedení hloubka výkopu přes 4 do 6 m, šířka do 1,2 m</t>
  </si>
  <si>
    <t>-516756465</t>
  </si>
  <si>
    <t>161101101</t>
  </si>
  <si>
    <t>Svislé přemístění výkopku bez naložení do dopravní nádoby avšak s vyprázdněním dopravní nádoby na hromadu nebo do dopravního prostředku z horniny tř. 1 až 4, při hloubce výkopu přes 1 do 2,5 m</t>
  </si>
  <si>
    <t>-1720423609</t>
  </si>
  <si>
    <t>12,00 "DVZ"</t>
  </si>
  <si>
    <t>-1685227449</t>
  </si>
  <si>
    <t>2797,39 "výkaz výměr, DVZ"</t>
  </si>
  <si>
    <t>-2006033841</t>
  </si>
  <si>
    <t>472,5 "výkaz výměr, DVZ"</t>
  </si>
  <si>
    <t>-1414507487</t>
  </si>
  <si>
    <t>4882,52+790 "zásyp a obsyp, DVZ"</t>
  </si>
  <si>
    <t>-1418605954</t>
  </si>
  <si>
    <t>6451,9 "výkaz výměr, DVZ"</t>
  </si>
  <si>
    <t>1987767808</t>
  </si>
  <si>
    <t>-1827730867</t>
  </si>
  <si>
    <t>4882,52 "výkaz výměr, DVZ"</t>
  </si>
  <si>
    <t>717016211</t>
  </si>
  <si>
    <t>4882,52*2,0541</t>
  </si>
  <si>
    <t>26</t>
  </si>
  <si>
    <t>1132616955</t>
  </si>
  <si>
    <t>790 "výkaz výměr, DVZ"</t>
  </si>
  <si>
    <t>583373440</t>
  </si>
  <si>
    <t>792032996</t>
  </si>
  <si>
    <t>790*2,0541</t>
  </si>
  <si>
    <t>691764028</t>
  </si>
  <si>
    <t>1745,2*1,2 "výkaz výměr, DVZ"</t>
  </si>
  <si>
    <t>-1679187376</t>
  </si>
  <si>
    <t>290,38 "výkaz výměr, DVZ"</t>
  </si>
  <si>
    <t>-1656667421</t>
  </si>
  <si>
    <t>1745,2 "výkaz výměr, PD"</t>
  </si>
  <si>
    <t>-243258923</t>
  </si>
  <si>
    <t>193,58 "výkaz výměr, DVZ"</t>
  </si>
  <si>
    <t>-1508239301</t>
  </si>
  <si>
    <t>209,25 "výkaz výměr, DVZ"</t>
  </si>
  <si>
    <t>831352121</t>
  </si>
  <si>
    <t>Montáž potrubí z trub kameninových hrdlových s integrovaným těsněním v otevřeném výkopu ve sklonu do 20 % DN 200</t>
  </si>
  <si>
    <t>-1578356303</t>
  </si>
  <si>
    <t>1735,2+88,28 "DVZ"</t>
  </si>
  <si>
    <t>59710704</t>
  </si>
  <si>
    <t>trouba kameninová glazovaná pouze uvnitř DN 200mm L2,50m spojovací systém C Třída 240</t>
  </si>
  <si>
    <t>1799374683</t>
  </si>
  <si>
    <t>1823,48*1,015 "Přepočtené koeficientem množství</t>
  </si>
  <si>
    <t>-296737365</t>
  </si>
  <si>
    <t>10 "DVZ"</t>
  </si>
  <si>
    <t>597107070</t>
  </si>
  <si>
    <t>1430066567</t>
  </si>
  <si>
    <t>10*1,015 "Přepočtené koeficientem množství</t>
  </si>
  <si>
    <t>1305224198</t>
  </si>
  <si>
    <t>837352221</t>
  </si>
  <si>
    <t>Montáž kameninových tvarovek na potrubí z trub kameninových v otevřeném výkopu s integrovaným těsněním jednoosých DN 200</t>
  </si>
  <si>
    <t>1303748020</t>
  </si>
  <si>
    <t>51+204 "DVZ"</t>
  </si>
  <si>
    <t>59710947</t>
  </si>
  <si>
    <t>koleno kameninové glazované DN 200 15° spojovací systém F tř. 240</t>
  </si>
  <si>
    <t>1055817470</t>
  </si>
  <si>
    <t>59710967</t>
  </si>
  <si>
    <t>koleno kameninové glazované DN 200 30° spojovací systém F tř. 240</t>
  </si>
  <si>
    <t>-988558648</t>
  </si>
  <si>
    <t>2*102</t>
  </si>
  <si>
    <t>892352121</t>
  </si>
  <si>
    <t>Tlakové zkoušky vzduchem těsnícími vaky ucpávkovými DN 200</t>
  </si>
  <si>
    <t>1182024037</t>
  </si>
  <si>
    <t>168+51 "DVZ"</t>
  </si>
  <si>
    <t>895941311</t>
  </si>
  <si>
    <t>Zřízení vpusti kanalizační uliční z betonových dílců typ UVB-50</t>
  </si>
  <si>
    <t>-971554751</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</si>
  <si>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</si>
  <si>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51 "DVZ"</t>
  </si>
  <si>
    <t>59223850</t>
  </si>
  <si>
    <t>dno betonové pro uliční vpusť s výtokovým otvorem 45x33x5 cm</t>
  </si>
  <si>
    <t>812841985</t>
  </si>
  <si>
    <t>59223858</t>
  </si>
  <si>
    <t>skruž betonová pro uliční vpusť horní 45 x 57 x 5 cm</t>
  </si>
  <si>
    <t>-1770366990</t>
  </si>
  <si>
    <t>59223862</t>
  </si>
  <si>
    <t>skruž betonová pro uliční vpusť středová 45 x 29,5 x 5 cm</t>
  </si>
  <si>
    <t>84030284</t>
  </si>
  <si>
    <t>59223864</t>
  </si>
  <si>
    <t>prstenec betonový pro uliční vpusť vyrovnávací 39 x 6 x 13 cm</t>
  </si>
  <si>
    <t>1953765714</t>
  </si>
  <si>
    <t>899203111</t>
  </si>
  <si>
    <t>Osazení mříží litinových včetně rámů a košů na bahno pro třídu zatížení B125, C250</t>
  </si>
  <si>
    <t>1635641865</t>
  </si>
  <si>
    <t xml:space="preserve">Poznámka k souboru cen:_x000d_
1. V cenách nejsou započteny náklady na dodání mříží, rámů a košů na bahno; tyto náklady se oceňují ve specifikaci. </t>
  </si>
  <si>
    <t>59223875</t>
  </si>
  <si>
    <t>koš nízký pro uliční vpusti, žárově zinkovaný plech,pro rám 500/500</t>
  </si>
  <si>
    <t>-1376818764</t>
  </si>
  <si>
    <t>59223878a</t>
  </si>
  <si>
    <t>mříž M1 D400 DIN 19583-13, 500/500 mm s rámem</t>
  </si>
  <si>
    <t>-1144786088</t>
  </si>
  <si>
    <t>899623151</t>
  </si>
  <si>
    <t>Obetonování potrubí nebo zdiva stok betonem prostým v otevřeném výkopu, beton tř. C 16/20</t>
  </si>
  <si>
    <t>1949934789</t>
  </si>
  <si>
    <t>22,07 "výkaz výměr, DVZ"</t>
  </si>
  <si>
    <t>899643111</t>
  </si>
  <si>
    <t>Bednění pro obetonování potrubí v otevřeném výkopu</t>
  </si>
  <si>
    <t>472391127</t>
  </si>
  <si>
    <t>176,56 "výkaz výměr, DVZ"</t>
  </si>
  <si>
    <t>-1950055086</t>
  </si>
  <si>
    <t>1745,2 "DVZ"</t>
  </si>
  <si>
    <t>-2031044913</t>
  </si>
  <si>
    <t>-1252173163</t>
  </si>
  <si>
    <t>6451,9*1,65 "výkaz výměr, DVZ"</t>
  </si>
  <si>
    <t>SO 03 - Zrušení stávající kanalizace</t>
  </si>
  <si>
    <t xml:space="preserve">    9 - Ostatní konstrukce a práce, bourání</t>
  </si>
  <si>
    <t>Ostatní konstrukce a práce, bourání</t>
  </si>
  <si>
    <t>969021131a</t>
  </si>
  <si>
    <t>Vybourání kanalizačního potrubí DN do 300 včetně dopravy a ekologické likvidace</t>
  </si>
  <si>
    <t>-1872057338</t>
  </si>
  <si>
    <t>73,37+82,63 "DVZ"</t>
  </si>
  <si>
    <t>969021135a</t>
  </si>
  <si>
    <t>Vybourání kanalizačního potrubí DN do 350 včetně dopravy a ekologické likvidace</t>
  </si>
  <si>
    <t>1192455797</t>
  </si>
  <si>
    <t>94,76+121,51 "DVZ"</t>
  </si>
  <si>
    <t>969021136a</t>
  </si>
  <si>
    <t>Vybourání kanalizační stoky (65/1100, 75/1250, 85/1150) včetně dopravy a ekologické likvidace</t>
  </si>
  <si>
    <t>2010096926</t>
  </si>
  <si>
    <t>11,1+115,29+47,15+18,52+35,55+86,74+34,8+44,62+101,61+0,53+255,96+46,57+110,73 "DVZ"</t>
  </si>
  <si>
    <t>969021137a</t>
  </si>
  <si>
    <t>Vybourání stávajících kanalizačních šachet včetně dopravy a ekologické likvidace</t>
  </si>
  <si>
    <t>-1910865911</t>
  </si>
  <si>
    <t>49 "stávající šachty, DVZ"</t>
  </si>
  <si>
    <t>SO 04 - Obnova komunikace a chodníku</t>
  </si>
  <si>
    <t xml:space="preserve">    5 - Komunikace</t>
  </si>
  <si>
    <t>113106111</t>
  </si>
  <si>
    <t>Rozebrání dlažeb komunikací pro pěší s přemístěním hmot na skládku na vzdálenost do 3 m nebo s naložením na dopravní prostředek s ložem z kameniva nebo živice a s jakoukoliv výplní spár ručně z mozaiky</t>
  </si>
  <si>
    <t>-2030970919</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</si>
  <si>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</si>
  <si>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889,1 "přípojky chodník dlažba, DVZ"</t>
  </si>
  <si>
    <t>113106211</t>
  </si>
  <si>
    <t>Rozebrání dlažeb a dílců vozovek a ploch s přemístěním hmot na skládku na vzdálenost do 3 m nebo s naložením na dopravní prostředek, s jakoukoliv výplní spár strojně plochy jednotlivě přes 50 m2 do 200 m2 z velkých kostek s ložem z kameniva</t>
  </si>
  <si>
    <t>170768562</t>
  </si>
  <si>
    <t>2318,51 "kanalizace komunikace dlažba, DVZ"</t>
  </si>
  <si>
    <t>113107122</t>
  </si>
  <si>
    <t>Odstranění podkladů nebo krytů ručně s přemístěním hmot na skládku na vzdálenost do 3 m nebo s naložením na dopravní prostředek z kameniva hrubého drceného, o tl. vrstvy přes 100 do 200 mm</t>
  </si>
  <si>
    <t>59614013</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</si>
  <si>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</si>
  <si>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358,34 "stoka komunikace dlažba, DVZ"</t>
  </si>
  <si>
    <t>164,16 "přípojky komunikace dlažba, DVZ"</t>
  </si>
  <si>
    <t>476,76 "přípojky chodník živice, DVZ"</t>
  </si>
  <si>
    <t>324,48 "přípojky chodník mozaika, DVZ"</t>
  </si>
  <si>
    <t>113107141</t>
  </si>
  <si>
    <t>Odstranění podkladů nebo krytů ručně s přemístěním hmot na skládku na vzdálenost do 3 m nebo s naložením na dopravní prostředek živičných, o tl. vrstvy do 50 mm</t>
  </si>
  <si>
    <t>-1427046432</t>
  </si>
  <si>
    <t>1520,8 "přípojky chodník, živice, DVZ"</t>
  </si>
  <si>
    <t>595,95 "přípojky chodník, živice, DVZ"</t>
  </si>
  <si>
    <t>113107142</t>
  </si>
  <si>
    <t>Odstranění podkladů nebo krytů ručně s přemístěním hmot na skládku na vzdálenost do 3 m nebo s naložením na dopravní prostředek živičných, o tl. vrstvy přes 50 do 100 mm</t>
  </si>
  <si>
    <t>589389363</t>
  </si>
  <si>
    <t>560,25 "přípojky chodník živice, DVZ"</t>
  </si>
  <si>
    <t>113107143</t>
  </si>
  <si>
    <t>Odstranění podkladů nebo krytů ručně s přemístěním hmot na skládku na vzdálenost do 3 m nebo s naložením na dopravní prostředek živičných, o tl. vrstvy přes 100 do 150 mm</t>
  </si>
  <si>
    <t>-21582492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</si>
  <si>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</si>
  <si>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246,24 "přípojky komunikace dlažba, DVZ"</t>
  </si>
  <si>
    <t>113107161</t>
  </si>
  <si>
    <t>Odstranění podkladů nebo krytů strojně plochy jednotlivě přes 50 m2 do 200 m2 s přemístěním hmot na skládku na vzdálenost do 20 m nebo s naložením na dopravní prostředek z kameniva hrubého drceného, o tl. vrstvy do 100 mm</t>
  </si>
  <si>
    <t>523101261</t>
  </si>
  <si>
    <t>113107162</t>
  </si>
  <si>
    <t>Odstranění podkladů nebo krytů strojně plochy jednotlivě přes 50 m2 do 200 m2 s přemístěním hmot na skládku na vzdálenost do 20 m nebo s naložením na dopravní prostředek z kameniva hrubého drceného, o tl. vrstvy přes 100 do 200 mm</t>
  </si>
  <si>
    <t>-747372773</t>
  </si>
  <si>
    <t>307,15 "kanalizace komunikace dlažba, DVZ""</t>
  </si>
  <si>
    <t>173,44 "kanalizace komunikace dlažba, DVZ"</t>
  </si>
  <si>
    <t>113107163</t>
  </si>
  <si>
    <t>Odstranění podkladů nebo krytů strojně plochy jednotlivě přes 50 m2 do 200 m2 s přemístěním hmot na skládku na vzdálenost do 20 m nebo s naložením na dopravní prostředek z kameniva hrubého drceného, o tl. vrstvy přes 200 do 300 mm</t>
  </si>
  <si>
    <t>305134707</t>
  </si>
  <si>
    <t>1517,27 "stoka komunikace živice, DVZ"</t>
  </si>
  <si>
    <t>969,72 "přípojky komunikace živice, DVZ"</t>
  </si>
  <si>
    <t>113107183</t>
  </si>
  <si>
    <t>Odstranění podkladů nebo krytů strojně plochy jednotlivě přes 50 m2 do 200 m2 s přemístěním hmot na skládku na vzdálenost do 20 m nebo s naložením na dopravní prostředek živičných, o tl. vrstvy přes 100 do 150 mm</t>
  </si>
  <si>
    <t>-401794432</t>
  </si>
  <si>
    <t>511,92 "stoka komunikace dlažba, DVZ"</t>
  </si>
  <si>
    <t>113107184</t>
  </si>
  <si>
    <t>Odstranění podkladů nebo krytů strojně plochy jednotlivě přes 50 m2 do 200 m2 s přemístěním hmot na skládku na vzdálenost do 20 m nebo s naložením na dopravní prostředek živičných, o tl. vrstvy přes 150 do 200 mm</t>
  </si>
  <si>
    <t>-464507601</t>
  </si>
  <si>
    <t>2200,76 "stoka komunikace živice, DVZ"</t>
  </si>
  <si>
    <t>1454,58 "přípojky komunikace živice, DVZ"</t>
  </si>
  <si>
    <t>113154253</t>
  </si>
  <si>
    <t>Frézování živičného podkladu nebo krytu s naložením na dopravní prostředek plochy přes 500 do 1 000 m2 s překážkami v trase pruhu šířky do 1 m, tloušťky vrstvy 50 mm</t>
  </si>
  <si>
    <t>-1373048443</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</si>
  <si>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</si>
  <si>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11787,23 "kanalizace komunikace živice, DVZ"</t>
  </si>
  <si>
    <t>113201112</t>
  </si>
  <si>
    <t>Vytrhání obrub s vybouráním lože, s přemístěním hmot na skládku na vzdálenost do 3 m nebo s naložením na dopravní prostředek silničních ležatých</t>
  </si>
  <si>
    <t>-1182864998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</si>
  <si>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</si>
  <si>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169 "přípojky, DVZ"</t>
  </si>
  <si>
    <t>Komunikace</t>
  </si>
  <si>
    <t>564851111</t>
  </si>
  <si>
    <t>Podklad ze štěrkodrti ŠD s rozprostřením a zhutněním, po zhutnění tl. 150 mm</t>
  </si>
  <si>
    <t>-1858486066</t>
  </si>
  <si>
    <t>2*1517,27 "stoka komunikace živice, DVZ"</t>
  </si>
  <si>
    <t>2*969,72 "přípojky komunikace živice, DVZ"</t>
  </si>
  <si>
    <t>564851112</t>
  </si>
  <si>
    <t>Podklad ze štěrkodrti ŠD s rozprostřením a zhutněním, po zhutnění tl. 160 mm</t>
  </si>
  <si>
    <t>-230045775</t>
  </si>
  <si>
    <t>324,48 "přípojky chodník dlažba, DVZ"</t>
  </si>
  <si>
    <t>564851114</t>
  </si>
  <si>
    <t>Podklad ze štěrkodrti ŠD s rozprostřením a zhutněním, po zhutnění tl. 180 mm</t>
  </si>
  <si>
    <t>1801249076</t>
  </si>
  <si>
    <t>565135111</t>
  </si>
  <si>
    <t>Asfaltový beton vrstva podkladní ACP 16 (obalované kamenivo střednězrnné - OKS) s rozprostřením a zhutněním v pruhu šířky do 3 m, po zhutnění tl. 50 mm</t>
  </si>
  <si>
    <t>-1839758154</t>
  </si>
  <si>
    <t xml:space="preserve">Poznámka k souboru cen:_x000d_
1. ČSN EN 13108-1 připouští pro ACP 16 pouze tl. 50 až 80 mm. </t>
  </si>
  <si>
    <t>595,95 "přípojky chodník živice, DVZ"</t>
  </si>
  <si>
    <t>565145111</t>
  </si>
  <si>
    <t>Asfaltový beton vrstva podkladní ACP 16 (obalované kamenivo střednězrnné - OKS) s rozprostřením a zhutněním v pruhu šířky do 3 m, po zhutnění tl. 60 mm</t>
  </si>
  <si>
    <t>443817788</t>
  </si>
  <si>
    <t>565156111</t>
  </si>
  <si>
    <t>Asfaltový beton vrstva podkladní ACP 22 (obalované kamenivo hrubozrnné - OKH) s rozprostřením a zhutněním v pruhu šířky do 3 m, po zhutnění tl. 70 mm</t>
  </si>
  <si>
    <t>1361731792</t>
  </si>
  <si>
    <t xml:space="preserve">Poznámka k souboru cen:_x000d_
1. ČSN EN 13108-1 připouští pro ACP 22 pouze tl. 60 až 100 mm. </t>
  </si>
  <si>
    <t>565165111</t>
  </si>
  <si>
    <t>Asfaltový beton vrstva podkladní ACP 16 (obalované kamenivo střednězrnné - OKS) s rozprostřením a zhutněním v pruhu šířky do 3 m, po zhutnění tl. 80 mm</t>
  </si>
  <si>
    <t>1271585061</t>
  </si>
  <si>
    <t>565175113</t>
  </si>
  <si>
    <t>Asfaltový beton vrstva podkladní ACP 16 (obalované kamenivo střednězrnné - OKS) s rozprostřením a zhutněním v pruhu šířky do 3 m, po zhutnění tl. 120 mm</t>
  </si>
  <si>
    <t>-1392728150</t>
  </si>
  <si>
    <t>573111112</t>
  </si>
  <si>
    <t>Postřik infiltrační PI z asfaltu silničního s posypem kamenivem, v množství 1,00 kg/m2</t>
  </si>
  <si>
    <t>-1637726303</t>
  </si>
  <si>
    <t>1875,61 "stoka komunikace, DVZ"</t>
  </si>
  <si>
    <t>1610,64 "přípojky komunikace a chodník, DVZ"</t>
  </si>
  <si>
    <t>573231111</t>
  </si>
  <si>
    <t>Postřik spojovací PS bez posypu kamenivem ze silniční emulze, v množství 0,70 kg/m2</t>
  </si>
  <si>
    <t>-638192711</t>
  </si>
  <si>
    <t>14499,91 "stoka komunikace, DVZ"</t>
  </si>
  <si>
    <t>3817,57 "přípojky komunikace a chodník, DVZ"</t>
  </si>
  <si>
    <t>577123111</t>
  </si>
  <si>
    <t>Asfaltový beton vrstva obrusná ACO 8 (ABJ) s rozprostřením a se zhutněním z nemodifikovaného asfaltu v pruhu šířky do 3 m, po zhutnění tl. 30 mm</t>
  </si>
  <si>
    <t>-1992717706</t>
  </si>
  <si>
    <t>1701 "přípojky chodník živice, DVZ"</t>
  </si>
  <si>
    <t>577134111</t>
  </si>
  <si>
    <t>Asfaltový beton vrstva obrusná ACO 11 (ABS) s rozprostřením a se zhutněním z nemodifikovaného asfaltu v pruhu šířky do 3 m tř. I, po zhutnění tl. 40 mm</t>
  </si>
  <si>
    <t>-1595660584</t>
  </si>
  <si>
    <t xml:space="preserve">Poznámka k souboru cen:_x000d_
1. ČSN EN 13108-1 připouští pro ACO 11 pouze tl. 35 až 50 mm. </t>
  </si>
  <si>
    <t>578132113</t>
  </si>
  <si>
    <t>Litý asfalt MA 8 (LAJ) s rozprostřením z nemodifikovaného asfaltu v pruhu šířky do 3 m tl. 30 mm</t>
  </si>
  <si>
    <t>-2092786945</t>
  </si>
  <si>
    <t xml:space="preserve">Poznámka k souboru cen:_x000d_
1. ČSN EN 13108-8 připouští pro MA 8 pouze tl. 25 až 40 mm. 2. V cenách jsou započteny i náklady na napojení pracovních spár. 3. V cenách nejsou započteny náklady na příp. projektem předepsané: a) vložky z lepenky, které se oceňují cenami souboru cen 919 7.- Vložka pod litý asfalt, b) zdrsňovací posypy, které se oceňují cenami souboru cen 578 90- Zdrsňovací posyp litého asfaltu, c) posypy drobným kamenivem, které se oceňují cenami souboru cen 572 40- Posyp živičného podkladu nebo krytu části C 01 tohoto katalogu. </t>
  </si>
  <si>
    <t>1520,8 "přípojky chodník živice, DVZ"</t>
  </si>
  <si>
    <t>591111111</t>
  </si>
  <si>
    <t>Kladení dlažby z kostek s provedením lože do tl. 50 mm, s vyplněním spár, s dvojím beraněním a se smetením přebytečného materiálu na krajnici velkých z kamene, do lože z kameniva těženého</t>
  </si>
  <si>
    <t>381392384</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</si>
  <si>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</si>
  <si>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58380160</t>
  </si>
  <si>
    <t>kostka dlažební žula velká</t>
  </si>
  <si>
    <t>-1990377012</t>
  </si>
  <si>
    <t>2318,51*0,1*0,333</t>
  </si>
  <si>
    <t>591412111</t>
  </si>
  <si>
    <t>Kladení dlažby z mozaiky komunikací pro pěší s vyplněním spár, s dvojím beraněním a se smetením přebytečného materiálu na vzdálenost do 3 m dvoubarevné a vícebarevné, s ložem tl. do 40 mm z kameniva</t>
  </si>
  <si>
    <t>1349113213</t>
  </si>
  <si>
    <t xml:space="preserve">Poznámka k souboru cen:_x000d_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</si>
  <si>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58380010</t>
  </si>
  <si>
    <t>mozaika dlažební žula 4/6cm šedá</t>
  </si>
  <si>
    <t>956977454</t>
  </si>
  <si>
    <t>889,1*0,1/8,5</t>
  </si>
  <si>
    <t>916241113</t>
  </si>
  <si>
    <t>Osazení obrubníku kamenného se zřízením lože, s vyplněním a zatřením spár cementovou maltou ležatého s boční opěrou z betonu prostého, do lože z betonu prostého</t>
  </si>
  <si>
    <t>-729332812</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</si>
  <si>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</si>
  <si>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58380002</t>
  </si>
  <si>
    <t>obrubník kamenný přímý, žula 32x24</t>
  </si>
  <si>
    <t>-567770905</t>
  </si>
  <si>
    <t>169*0,1</t>
  </si>
  <si>
    <t>919112213</t>
  </si>
  <si>
    <t>Řezání dilatačních spár v živičném krytu vytvoření komůrky pro těsnící zálivku šířky 10 mm, hloubky 25 mm</t>
  </si>
  <si>
    <t>-746007204</t>
  </si>
  <si>
    <t xml:space="preserve">Poznámka k souboru cen:_x000d_
1. V cenách jsou započteny i náklady na vyčištění spár po řezání. </t>
  </si>
  <si>
    <t>317,98 "kanalizace komunikace živice, DVZ"</t>
  </si>
  <si>
    <t>445,6 "přípojky, chodník živice, DVZ"</t>
  </si>
  <si>
    <t>919121112</t>
  </si>
  <si>
    <t>Utěsnění dilatačních spár zálivkou za studena v cementobetonovém nebo živičném krytu včetně adhezního nátěru s těsnicím profilem pod zálivkou, pro komůrky šířky 10 mm, hloubky 25 mm</t>
  </si>
  <si>
    <t>1326741814</t>
  </si>
  <si>
    <t xml:space="preserve">Poznámka k souboru cen:_x000d_
1. V cenách jsou započteny i náklady na vyčištění spár před těsněním a zalitím a náklady na impregnaci, těsnění a zalití spár včetně dodání hmot. </t>
  </si>
  <si>
    <t>919735111</t>
  </si>
  <si>
    <t>Řezání stávajícího živičného krytu nebo podkladu hloubky do 50 mm</t>
  </si>
  <si>
    <t>-1229610972</t>
  </si>
  <si>
    <t xml:space="preserve">Poznámka k souboru cen:_x000d_
1. V cenách jsou započteny i náklady na spotřebu vody. </t>
  </si>
  <si>
    <t>794,6+445,6 "přípojky chodník živice, DVZ"</t>
  </si>
  <si>
    <t>919735112</t>
  </si>
  <si>
    <t>Řezání stávajícího živičného krytu nebo podkladu hloubky přes 50 do 100 mm</t>
  </si>
  <si>
    <t>-15728080</t>
  </si>
  <si>
    <t>794,6 "přípojky chodník živice, DVZ"</t>
  </si>
  <si>
    <t>919735113</t>
  </si>
  <si>
    <t>Řezání stávajícího živičného krytu nebo podkladu hloubky přes 100 do 150 mm</t>
  </si>
  <si>
    <t>1426932126</t>
  </si>
  <si>
    <t>1023,84 "kanalizace komunikace, DVZ"</t>
  </si>
  <si>
    <t>279,6 "přípojky komunikace, DVZ"</t>
  </si>
  <si>
    <t>919735114</t>
  </si>
  <si>
    <t>Řezání stávajícího živičného krytu nebo podkladu hloubky přes 150 do 200 mm</t>
  </si>
  <si>
    <t>-1792443269</t>
  </si>
  <si>
    <t>2278,3 "kanalizace komunikace, DVZ"</t>
  </si>
  <si>
    <t>1616,2 "přípojky komunikace, DVZ"</t>
  </si>
  <si>
    <t>919735115</t>
  </si>
  <si>
    <t>Řezání stávajícího živičného krytu nebo podkladu hloubky přes 200 do 250 mm</t>
  </si>
  <si>
    <t>-1142076320</t>
  </si>
  <si>
    <t>2278,3 "vodovod kanalizace, DVZ"</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</si>
  <si>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</si>
  <si>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</si>
  <si>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-652946776</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</si>
  <si>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</si>
  <si>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169 "přípojky komunikace, DVZ"</t>
  </si>
  <si>
    <t>979071111</t>
  </si>
  <si>
    <t>Očištění vybouraných dlažebních kostek od spojovacího materiálu, s uložením očištěných kostek na skládku, s odklizením odpadových hmot na hromady a s odklizením vybouraných kostek na vzdálenost do 3 m velkých, s původním vyplněním spár kamenivem těženým</t>
  </si>
  <si>
    <t>-248287839</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</si>
  <si>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</si>
  <si>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979071131</t>
  </si>
  <si>
    <t>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těženým nebo cementovou maltou</t>
  </si>
  <si>
    <t>1936379982</t>
  </si>
  <si>
    <t>997211511R</t>
  </si>
  <si>
    <t>Vodorovná doprava suti nebo vybouraných hmot suti se složením a hrubým urovnáním, na skládku</t>
  </si>
  <si>
    <t>888833606</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</si>
  <si>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</si>
  <si>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6928,482-249,837-966,819-49,01 "kamenivo a živice"</t>
  </si>
  <si>
    <t>997211511a</t>
  </si>
  <si>
    <t>Vodorovná doprava suti nebo vybouraných hmot suti se složením a hrubým urovnáním, na a ze skládky TSK</t>
  </si>
  <si>
    <t>942141786</t>
  </si>
  <si>
    <t>2*(249,837*0,9+966,819*0,9+49,01*0,9) "dlažba, mozaika, obrubníky"</t>
  </si>
  <si>
    <t>997211612a</t>
  </si>
  <si>
    <t>Nakládání vybouraných hmot na dopravní prostředky pro vodorovnou dopravu (dlažební kostky)</t>
  </si>
  <si>
    <t>-560581429</t>
  </si>
  <si>
    <t>249,837*0,9+966,819*0,9+49,01*0,9 "dlažba, mozaika, obrubníky"</t>
  </si>
  <si>
    <t>997221845</t>
  </si>
  <si>
    <t>Poplatek za uložení stavebního odpadu na skládce (skládkovné) asfaltového bez obsahu dehtu zatříděného do Katalogu odpadů pod kódem 170 302</t>
  </si>
  <si>
    <t>1070428578</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</si>
  <si>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</si>
  <si>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207,442+123,255+77,812+161,767+1644,903+1508,765</t>
  </si>
  <si>
    <t>Poplatek za uložení stavebního odpadu na skládce (skládkovné) zeminy a kameniva</t>
  </si>
  <si>
    <t>-343898359</t>
  </si>
  <si>
    <t>311,079+394,147+139,371+1094,276</t>
  </si>
  <si>
    <t>VRN - Vedlejší rozpočtové náklady</t>
  </si>
  <si>
    <t>HSV - HSV</t>
  </si>
  <si>
    <t xml:space="preserve">    800 - Vedlejší rozpočtové náklady (NUS)</t>
  </si>
  <si>
    <t>800</t>
  </si>
  <si>
    <t>Vedlejší rozpočtové náklady (NUS)</t>
  </si>
  <si>
    <t>800100100</t>
  </si>
  <si>
    <t>Zařízení staveniště</t>
  </si>
  <si>
    <t>Kč</t>
  </si>
  <si>
    <t>-1710429457</t>
  </si>
  <si>
    <t>800100200</t>
  </si>
  <si>
    <t>Územní vlivy</t>
  </si>
  <si>
    <t>1155188288</t>
  </si>
  <si>
    <t>800100300</t>
  </si>
  <si>
    <t>Provozní vlivy</t>
  </si>
  <si>
    <t>237936494</t>
  </si>
  <si>
    <t>ON - Ostatní náklady</t>
  </si>
  <si>
    <t>HSV - Ostatní náklady</t>
  </si>
  <si>
    <t xml:space="preserve">    800 - Ostatní náklady</t>
  </si>
  <si>
    <t>Zajištění dopravně inženýrského rozhodnutí + případného prodloužení VP + případné prodloužení Smlouvy o výpůjčce</t>
  </si>
  <si>
    <t>soubor</t>
  </si>
  <si>
    <t>862657169</t>
  </si>
  <si>
    <t>DSPS dle vyhl. č. 499/2006 Sb. příl. č. 3 i v digitálním zpracování včetně geodetického zaměření</t>
  </si>
  <si>
    <t>1662120517</t>
  </si>
  <si>
    <t>Vytyčení sítí</t>
  </si>
  <si>
    <t>663526043</t>
  </si>
  <si>
    <t>800100400</t>
  </si>
  <si>
    <t>Náklady na poskytnutí záruk</t>
  </si>
  <si>
    <t>-2003683448</t>
  </si>
  <si>
    <t>800100500</t>
  </si>
  <si>
    <t>Náklady na dopracování detailů RPD</t>
  </si>
  <si>
    <t>-346859194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</si>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</sst>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23</v>
      </c>
      <c r="AO7" s="27"/>
      <c r="AP7" s="27"/>
      <c r="AQ7" s="29"/>
      <c r="BE7" s="37"/>
      <c r="BS7" s="22" t="s">
        <v>8</v>
      </c>
    </row>
    <row r="8" ht="14.4" customHeight="1">
      <c r="B8" s="26"/>
      <c r="C8" s="27"/>
      <c r="D8" s="38" t="s">
        <v>24</v>
      </c>
      <c r="E8" s="27"/>
      <c r="F8" s="27"/>
      <c r="G8" s="27"/>
      <c r="H8" s="27"/>
      <c r="I8" s="27"/>
      <c r="J8" s="27"/>
      <c r="K8" s="33" t="s">
        <v>25</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26</v>
      </c>
      <c r="AL8" s="27"/>
      <c r="AM8" s="27"/>
      <c r="AN8" s="39" t="s">
        <v>27</v>
      </c>
      <c r="AO8" s="27"/>
      <c r="AP8" s="27"/>
      <c r="AQ8" s="29"/>
      <c r="BE8" s="37"/>
      <c r="BS8" s="22" t="s">
        <v>8</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8</v>
      </c>
    </row>
    <row r="10" ht="14.4" customHeight="1">
      <c r="B10" s="26"/>
      <c r="C10" s="27"/>
      <c r="D10" s="38" t="s">
        <v>28</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29</v>
      </c>
      <c r="AL10" s="27"/>
      <c r="AM10" s="27"/>
      <c r="AN10" s="33" t="s">
        <v>16</v>
      </c>
      <c r="AO10" s="27"/>
      <c r="AP10" s="27"/>
      <c r="AQ10" s="29"/>
      <c r="BE10" s="37"/>
      <c r="BS10" s="22" t="s">
        <v>8</v>
      </c>
    </row>
    <row r="11" ht="18.48" customHeight="1">
      <c r="B11" s="26"/>
      <c r="C11" s="27"/>
      <c r="D11" s="27"/>
      <c r="E11" s="33" t="s">
        <v>30</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31</v>
      </c>
      <c r="AL11" s="27"/>
      <c r="AM11" s="27"/>
      <c r="AN11" s="33" t="s">
        <v>16</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32</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29</v>
      </c>
      <c r="AL13" s="27"/>
      <c r="AM13" s="27"/>
      <c r="AN13" s="40" t="s">
        <v>33</v>
      </c>
      <c r="AO13" s="27"/>
      <c r="AP13" s="27"/>
      <c r="AQ13" s="29"/>
      <c r="BE13" s="37"/>
      <c r="BS13" s="22" t="s">
        <v>8</v>
      </c>
    </row>
    <row r="14">
      <c r="B14" s="26"/>
      <c r="C14" s="27"/>
      <c r="D14" s="27"/>
      <c r="E14" s="40" t="s">
        <v>33</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31</v>
      </c>
      <c r="AL14" s="27"/>
      <c r="AM14" s="27"/>
      <c r="AN14" s="40" t="s">
        <v>33</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34</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29</v>
      </c>
      <c r="AL16" s="27"/>
      <c r="AM16" s="27"/>
      <c r="AN16" s="33" t="s">
        <v>16</v>
      </c>
      <c r="AO16" s="27"/>
      <c r="AP16" s="27"/>
      <c r="AQ16" s="29"/>
      <c r="BE16" s="37"/>
      <c r="BS16" s="22" t="s">
        <v>6</v>
      </c>
    </row>
    <row r="17" ht="18.48" customHeight="1">
      <c r="B17" s="26"/>
      <c r="C17" s="27"/>
      <c r="D17" s="27"/>
      <c r="E17" s="33" t="s">
        <v>30</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31</v>
      </c>
      <c r="AL17" s="27"/>
      <c r="AM17" s="27"/>
      <c r="AN17" s="33" t="s">
        <v>16</v>
      </c>
      <c r="AO17" s="27"/>
      <c r="AP17" s="27"/>
      <c r="AQ17" s="29"/>
      <c r="BE17" s="37"/>
      <c r="BS17" s="22" t="s">
        <v>35</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36</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71.25" customHeight="1">
      <c r="B20" s="26"/>
      <c r="C20" s="27"/>
      <c r="D20" s="27"/>
      <c r="E20" s="42" t="s">
        <v>37</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38</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39</v>
      </c>
      <c r="M25" s="50"/>
      <c r="N25" s="50"/>
      <c r="O25" s="50"/>
      <c r="P25" s="45"/>
      <c r="Q25" s="45"/>
      <c r="R25" s="45"/>
      <c r="S25" s="45"/>
      <c r="T25" s="45"/>
      <c r="U25" s="45"/>
      <c r="V25" s="45"/>
      <c r="W25" s="50" t="s">
        <v>40</v>
      </c>
      <c r="X25" s="50"/>
      <c r="Y25" s="50"/>
      <c r="Z25" s="50"/>
      <c r="AA25" s="50"/>
      <c r="AB25" s="50"/>
      <c r="AC25" s="50"/>
      <c r="AD25" s="50"/>
      <c r="AE25" s="50"/>
      <c r="AF25" s="45"/>
      <c r="AG25" s="45"/>
      <c r="AH25" s="45"/>
      <c r="AI25" s="45"/>
      <c r="AJ25" s="45"/>
      <c r="AK25" s="50" t="s">
        <v>41</v>
      </c>
      <c r="AL25" s="50"/>
      <c r="AM25" s="50"/>
      <c r="AN25" s="50"/>
      <c r="AO25" s="50"/>
      <c r="AP25" s="45"/>
      <c r="AQ25" s="49"/>
      <c r="BE25" s="37"/>
    </row>
    <row r="26" s="2" customFormat="1" ht="14.4" customHeight="1">
      <c r="B26" s="51"/>
      <c r="C26" s="52"/>
      <c r="D26" s="53" t="s">
        <v>42</v>
      </c>
      <c r="E26" s="52"/>
      <c r="F26" s="53" t="s">
        <v>43</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44</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45</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46</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47</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48</v>
      </c>
      <c r="E32" s="59"/>
      <c r="F32" s="59"/>
      <c r="G32" s="59"/>
      <c r="H32" s="59"/>
      <c r="I32" s="59"/>
      <c r="J32" s="59"/>
      <c r="K32" s="59"/>
      <c r="L32" s="59"/>
      <c r="M32" s="59"/>
      <c r="N32" s="59"/>
      <c r="O32" s="59"/>
      <c r="P32" s="59"/>
      <c r="Q32" s="59"/>
      <c r="R32" s="59"/>
      <c r="S32" s="59"/>
      <c r="T32" s="60" t="s">
        <v>49</v>
      </c>
      <c r="U32" s="59"/>
      <c r="V32" s="59"/>
      <c r="W32" s="59"/>
      <c r="X32" s="61" t="s">
        <v>50</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51</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Rekonstrulce kanalizace ul. Bořivojova a Jagellonská Praha 3</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24</v>
      </c>
      <c r="D44" s="72"/>
      <c r="E44" s="72"/>
      <c r="F44" s="72"/>
      <c r="G44" s="72"/>
      <c r="H44" s="72"/>
      <c r="I44" s="72"/>
      <c r="J44" s="72"/>
      <c r="K44" s="72"/>
      <c r="L44" s="82" t="str">
        <f>IF(K8="","",K8)</f>
        <v>Praha 3</v>
      </c>
      <c r="M44" s="72"/>
      <c r="N44" s="72"/>
      <c r="O44" s="72"/>
      <c r="P44" s="72"/>
      <c r="Q44" s="72"/>
      <c r="R44" s="72"/>
      <c r="S44" s="72"/>
      <c r="T44" s="72"/>
      <c r="U44" s="72"/>
      <c r="V44" s="72"/>
      <c r="W44" s="72"/>
      <c r="X44" s="72"/>
      <c r="Y44" s="72"/>
      <c r="Z44" s="72"/>
      <c r="AA44" s="72"/>
      <c r="AB44" s="72"/>
      <c r="AC44" s="72"/>
      <c r="AD44" s="72"/>
      <c r="AE44" s="72"/>
      <c r="AF44" s="72"/>
      <c r="AG44" s="72"/>
      <c r="AH44" s="72"/>
      <c r="AI44" s="74" t="s">
        <v>26</v>
      </c>
      <c r="AJ44" s="72"/>
      <c r="AK44" s="72"/>
      <c r="AL44" s="72"/>
      <c r="AM44" s="83" t="str">
        <f>IF(AN8= "","",AN8)</f>
        <v>2. 8. 2018</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28</v>
      </c>
      <c r="D46" s="72"/>
      <c r="E46" s="72"/>
      <c r="F46" s="72"/>
      <c r="G46" s="72"/>
      <c r="H46" s="72"/>
      <c r="I46" s="72"/>
      <c r="J46" s="72"/>
      <c r="K46" s="72"/>
      <c r="L46" s="75" t="str">
        <f>IF(E11= "","",E11)</f>
        <v xml:space="preserve"> </v>
      </c>
      <c r="M46" s="72"/>
      <c r="N46" s="72"/>
      <c r="O46" s="72"/>
      <c r="P46" s="72"/>
      <c r="Q46" s="72"/>
      <c r="R46" s="72"/>
      <c r="S46" s="72"/>
      <c r="T46" s="72"/>
      <c r="U46" s="72"/>
      <c r="V46" s="72"/>
      <c r="W46" s="72"/>
      <c r="X46" s="72"/>
      <c r="Y46" s="72"/>
      <c r="Z46" s="72"/>
      <c r="AA46" s="72"/>
      <c r="AB46" s="72"/>
      <c r="AC46" s="72"/>
      <c r="AD46" s="72"/>
      <c r="AE46" s="72"/>
      <c r="AF46" s="72"/>
      <c r="AG46" s="72"/>
      <c r="AH46" s="72"/>
      <c r="AI46" s="74" t="s">
        <v>34</v>
      </c>
      <c r="AJ46" s="72"/>
      <c r="AK46" s="72"/>
      <c r="AL46" s="72"/>
      <c r="AM46" s="75" t="str">
        <f>IF(E17="","",E17)</f>
        <v xml:space="preserve"> </v>
      </c>
      <c r="AN46" s="75"/>
      <c r="AO46" s="75"/>
      <c r="AP46" s="75"/>
      <c r="AQ46" s="72"/>
      <c r="AR46" s="70"/>
      <c r="AS46" s="84" t="s">
        <v>52</v>
      </c>
      <c r="AT46" s="85"/>
      <c r="AU46" s="86"/>
      <c r="AV46" s="86"/>
      <c r="AW46" s="86"/>
      <c r="AX46" s="86"/>
      <c r="AY46" s="86"/>
      <c r="AZ46" s="86"/>
      <c r="BA46" s="86"/>
      <c r="BB46" s="86"/>
      <c r="BC46" s="86"/>
      <c r="BD46" s="87"/>
    </row>
    <row r="47" s="1" customFormat="1">
      <c r="B47" s="44"/>
      <c r="C47" s="74" t="s">
        <v>32</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53</v>
      </c>
      <c r="D49" s="95"/>
      <c r="E49" s="95"/>
      <c r="F49" s="95"/>
      <c r="G49" s="95"/>
      <c r="H49" s="96"/>
      <c r="I49" s="97" t="s">
        <v>54</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55</v>
      </c>
      <c r="AH49" s="95"/>
      <c r="AI49" s="95"/>
      <c r="AJ49" s="95"/>
      <c r="AK49" s="95"/>
      <c r="AL49" s="95"/>
      <c r="AM49" s="95"/>
      <c r="AN49" s="97" t="s">
        <v>56</v>
      </c>
      <c r="AO49" s="95"/>
      <c r="AP49" s="95"/>
      <c r="AQ49" s="99" t="s">
        <v>57</v>
      </c>
      <c r="AR49" s="70"/>
      <c r="AS49" s="100" t="s">
        <v>58</v>
      </c>
      <c r="AT49" s="101" t="s">
        <v>59</v>
      </c>
      <c r="AU49" s="101" t="s">
        <v>60</v>
      </c>
      <c r="AV49" s="101" t="s">
        <v>61</v>
      </c>
      <c r="AW49" s="101" t="s">
        <v>62</v>
      </c>
      <c r="AX49" s="101" t="s">
        <v>63</v>
      </c>
      <c r="AY49" s="101" t="s">
        <v>64</v>
      </c>
      <c r="AZ49" s="101" t="s">
        <v>65</v>
      </c>
      <c r="BA49" s="101" t="s">
        <v>66</v>
      </c>
      <c r="BB49" s="101" t="s">
        <v>67</v>
      </c>
      <c r="BC49" s="101" t="s">
        <v>68</v>
      </c>
      <c r="BD49" s="102" t="s">
        <v>69</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70</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ROUND(SUM(AG52:AG57),2)</f>
        <v>0</v>
      </c>
      <c r="AH51" s="108"/>
      <c r="AI51" s="108"/>
      <c r="AJ51" s="108"/>
      <c r="AK51" s="108"/>
      <c r="AL51" s="108"/>
      <c r="AM51" s="108"/>
      <c r="AN51" s="109">
        <f>SUM(AG51,AT51)</f>
        <v>0</v>
      </c>
      <c r="AO51" s="109"/>
      <c r="AP51" s="109"/>
      <c r="AQ51" s="110" t="s">
        <v>16</v>
      </c>
      <c r="AR51" s="81"/>
      <c r="AS51" s="111">
        <f>ROUND(SUM(AS52:AS57),2)</f>
        <v>0</v>
      </c>
      <c r="AT51" s="112">
        <f>ROUND(SUM(AV51:AW51),2)</f>
        <v>0</v>
      </c>
      <c r="AU51" s="113">
        <f>ROUND(SUM(AU52:AU57),5)</f>
        <v>0</v>
      </c>
      <c r="AV51" s="112">
        <f>ROUND(AZ51*L26,2)</f>
        <v>0</v>
      </c>
      <c r="AW51" s="112">
        <f>ROUND(BA51*L27,2)</f>
        <v>0</v>
      </c>
      <c r="AX51" s="112">
        <f>ROUND(BB51*L26,2)</f>
        <v>0</v>
      </c>
      <c r="AY51" s="112">
        <f>ROUND(BC51*L27,2)</f>
        <v>0</v>
      </c>
      <c r="AZ51" s="112">
        <f>ROUND(SUM(AZ52:AZ57),2)</f>
        <v>0</v>
      </c>
      <c r="BA51" s="112">
        <f>ROUND(SUM(BA52:BA57),2)</f>
        <v>0</v>
      </c>
      <c r="BB51" s="112">
        <f>ROUND(SUM(BB52:BB57),2)</f>
        <v>0</v>
      </c>
      <c r="BC51" s="112">
        <f>ROUND(SUM(BC52:BC57),2)</f>
        <v>0</v>
      </c>
      <c r="BD51" s="114">
        <f>ROUND(SUM(BD52:BD57),2)</f>
        <v>0</v>
      </c>
      <c r="BS51" s="115" t="s">
        <v>71</v>
      </c>
      <c r="BT51" s="115" t="s">
        <v>72</v>
      </c>
      <c r="BU51" s="116" t="s">
        <v>73</v>
      </c>
      <c r="BV51" s="115" t="s">
        <v>74</v>
      </c>
      <c r="BW51" s="115" t="s">
        <v>7</v>
      </c>
      <c r="BX51" s="115" t="s">
        <v>75</v>
      </c>
      <c r="CL51" s="115" t="s">
        <v>21</v>
      </c>
    </row>
    <row r="52" s="5" customFormat="1" ht="16.5" customHeight="1">
      <c r="A52" s="117" t="s">
        <v>76</v>
      </c>
      <c r="B52" s="118"/>
      <c r="C52" s="119"/>
      <c r="D52" s="120" t="s">
        <v>77</v>
      </c>
      <c r="E52" s="120"/>
      <c r="F52" s="120"/>
      <c r="G52" s="120"/>
      <c r="H52" s="120"/>
      <c r="I52" s="121"/>
      <c r="J52" s="120" t="s">
        <v>78</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'SO 01 - Kanalizační stoka'!J27</f>
        <v>0</v>
      </c>
      <c r="AH52" s="121"/>
      <c r="AI52" s="121"/>
      <c r="AJ52" s="121"/>
      <c r="AK52" s="121"/>
      <c r="AL52" s="121"/>
      <c r="AM52" s="121"/>
      <c r="AN52" s="122">
        <f>SUM(AG52,AT52)</f>
        <v>0</v>
      </c>
      <c r="AO52" s="121"/>
      <c r="AP52" s="121"/>
      <c r="AQ52" s="123" t="s">
        <v>79</v>
      </c>
      <c r="AR52" s="124"/>
      <c r="AS52" s="125">
        <v>0</v>
      </c>
      <c r="AT52" s="126">
        <f>ROUND(SUM(AV52:AW52),2)</f>
        <v>0</v>
      </c>
      <c r="AU52" s="127">
        <f>'SO 01 - Kanalizační stoka'!P85</f>
        <v>0</v>
      </c>
      <c r="AV52" s="126">
        <f>'SO 01 - Kanalizační stoka'!J30</f>
        <v>0</v>
      </c>
      <c r="AW52" s="126">
        <f>'SO 01 - Kanalizační stoka'!J31</f>
        <v>0</v>
      </c>
      <c r="AX52" s="126">
        <f>'SO 01 - Kanalizační stoka'!J32</f>
        <v>0</v>
      </c>
      <c r="AY52" s="126">
        <f>'SO 01 - Kanalizační stoka'!J33</f>
        <v>0</v>
      </c>
      <c r="AZ52" s="126">
        <f>'SO 01 - Kanalizační stoka'!F30</f>
        <v>0</v>
      </c>
      <c r="BA52" s="126">
        <f>'SO 01 - Kanalizační stoka'!F31</f>
        <v>0</v>
      </c>
      <c r="BB52" s="126">
        <f>'SO 01 - Kanalizační stoka'!F32</f>
        <v>0</v>
      </c>
      <c r="BC52" s="126">
        <f>'SO 01 - Kanalizační stoka'!F33</f>
        <v>0</v>
      </c>
      <c r="BD52" s="128">
        <f>'SO 01 - Kanalizační stoka'!F34</f>
        <v>0</v>
      </c>
      <c r="BT52" s="129" t="s">
        <v>80</v>
      </c>
      <c r="BV52" s="129" t="s">
        <v>74</v>
      </c>
      <c r="BW52" s="129" t="s">
        <v>81</v>
      </c>
      <c r="BX52" s="129" t="s">
        <v>7</v>
      </c>
      <c r="CL52" s="129" t="s">
        <v>21</v>
      </c>
      <c r="CM52" s="129" t="s">
        <v>82</v>
      </c>
    </row>
    <row r="53" s="5" customFormat="1" ht="16.5" customHeight="1">
      <c r="A53" s="117" t="s">
        <v>76</v>
      </c>
      <c r="B53" s="118"/>
      <c r="C53" s="119"/>
      <c r="D53" s="120" t="s">
        <v>83</v>
      </c>
      <c r="E53" s="120"/>
      <c r="F53" s="120"/>
      <c r="G53" s="120"/>
      <c r="H53" s="120"/>
      <c r="I53" s="121"/>
      <c r="J53" s="120" t="s">
        <v>84</v>
      </c>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2">
        <f>'SO 02 - Přepojení kanaliz...'!J27</f>
        <v>0</v>
      </c>
      <c r="AH53" s="121"/>
      <c r="AI53" s="121"/>
      <c r="AJ53" s="121"/>
      <c r="AK53" s="121"/>
      <c r="AL53" s="121"/>
      <c r="AM53" s="121"/>
      <c r="AN53" s="122">
        <f>SUM(AG53,AT53)</f>
        <v>0</v>
      </c>
      <c r="AO53" s="121"/>
      <c r="AP53" s="121"/>
      <c r="AQ53" s="123" t="s">
        <v>79</v>
      </c>
      <c r="AR53" s="124"/>
      <c r="AS53" s="125">
        <v>0</v>
      </c>
      <c r="AT53" s="126">
        <f>ROUND(SUM(AV53:AW53),2)</f>
        <v>0</v>
      </c>
      <c r="AU53" s="127">
        <f>'SO 02 - Přepojení kanaliz...'!P84</f>
        <v>0</v>
      </c>
      <c r="AV53" s="126">
        <f>'SO 02 - Přepojení kanaliz...'!J30</f>
        <v>0</v>
      </c>
      <c r="AW53" s="126">
        <f>'SO 02 - Přepojení kanaliz...'!J31</f>
        <v>0</v>
      </c>
      <c r="AX53" s="126">
        <f>'SO 02 - Přepojení kanaliz...'!J32</f>
        <v>0</v>
      </c>
      <c r="AY53" s="126">
        <f>'SO 02 - Přepojení kanaliz...'!J33</f>
        <v>0</v>
      </c>
      <c r="AZ53" s="126">
        <f>'SO 02 - Přepojení kanaliz...'!F30</f>
        <v>0</v>
      </c>
      <c r="BA53" s="126">
        <f>'SO 02 - Přepojení kanaliz...'!F31</f>
        <v>0</v>
      </c>
      <c r="BB53" s="126">
        <f>'SO 02 - Přepojení kanaliz...'!F32</f>
        <v>0</v>
      </c>
      <c r="BC53" s="126">
        <f>'SO 02 - Přepojení kanaliz...'!F33</f>
        <v>0</v>
      </c>
      <c r="BD53" s="128">
        <f>'SO 02 - Přepojení kanaliz...'!F34</f>
        <v>0</v>
      </c>
      <c r="BT53" s="129" t="s">
        <v>80</v>
      </c>
      <c r="BV53" s="129" t="s">
        <v>74</v>
      </c>
      <c r="BW53" s="129" t="s">
        <v>85</v>
      </c>
      <c r="BX53" s="129" t="s">
        <v>7</v>
      </c>
      <c r="CL53" s="129" t="s">
        <v>21</v>
      </c>
      <c r="CM53" s="129" t="s">
        <v>82</v>
      </c>
    </row>
    <row r="54" s="5" customFormat="1" ht="16.5" customHeight="1">
      <c r="A54" s="117" t="s">
        <v>76</v>
      </c>
      <c r="B54" s="118"/>
      <c r="C54" s="119"/>
      <c r="D54" s="120" t="s">
        <v>86</v>
      </c>
      <c r="E54" s="120"/>
      <c r="F54" s="120"/>
      <c r="G54" s="120"/>
      <c r="H54" s="120"/>
      <c r="I54" s="121"/>
      <c r="J54" s="120" t="s">
        <v>87</v>
      </c>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2">
        <f>'SO 03 - Zrušení stávající...'!J27</f>
        <v>0</v>
      </c>
      <c r="AH54" s="121"/>
      <c r="AI54" s="121"/>
      <c r="AJ54" s="121"/>
      <c r="AK54" s="121"/>
      <c r="AL54" s="121"/>
      <c r="AM54" s="121"/>
      <c r="AN54" s="122">
        <f>SUM(AG54,AT54)</f>
        <v>0</v>
      </c>
      <c r="AO54" s="121"/>
      <c r="AP54" s="121"/>
      <c r="AQ54" s="123" t="s">
        <v>79</v>
      </c>
      <c r="AR54" s="124"/>
      <c r="AS54" s="125">
        <v>0</v>
      </c>
      <c r="AT54" s="126">
        <f>ROUND(SUM(AV54:AW54),2)</f>
        <v>0</v>
      </c>
      <c r="AU54" s="127">
        <f>'SO 03 - Zrušení stávající...'!P78</f>
        <v>0</v>
      </c>
      <c r="AV54" s="126">
        <f>'SO 03 - Zrušení stávající...'!J30</f>
        <v>0</v>
      </c>
      <c r="AW54" s="126">
        <f>'SO 03 - Zrušení stávající...'!J31</f>
        <v>0</v>
      </c>
      <c r="AX54" s="126">
        <f>'SO 03 - Zrušení stávající...'!J32</f>
        <v>0</v>
      </c>
      <c r="AY54" s="126">
        <f>'SO 03 - Zrušení stávající...'!J33</f>
        <v>0</v>
      </c>
      <c r="AZ54" s="126">
        <f>'SO 03 - Zrušení stávající...'!F30</f>
        <v>0</v>
      </c>
      <c r="BA54" s="126">
        <f>'SO 03 - Zrušení stávající...'!F31</f>
        <v>0</v>
      </c>
      <c r="BB54" s="126">
        <f>'SO 03 - Zrušení stávající...'!F32</f>
        <v>0</v>
      </c>
      <c r="BC54" s="126">
        <f>'SO 03 - Zrušení stávající...'!F33</f>
        <v>0</v>
      </c>
      <c r="BD54" s="128">
        <f>'SO 03 - Zrušení stávající...'!F34</f>
        <v>0</v>
      </c>
      <c r="BT54" s="129" t="s">
        <v>80</v>
      </c>
      <c r="BV54" s="129" t="s">
        <v>74</v>
      </c>
      <c r="BW54" s="129" t="s">
        <v>88</v>
      </c>
      <c r="BX54" s="129" t="s">
        <v>7</v>
      </c>
      <c r="CL54" s="129" t="s">
        <v>21</v>
      </c>
      <c r="CM54" s="129" t="s">
        <v>82</v>
      </c>
    </row>
    <row r="55" s="5" customFormat="1" ht="16.5" customHeight="1">
      <c r="A55" s="117" t="s">
        <v>76</v>
      </c>
      <c r="B55" s="118"/>
      <c r="C55" s="119"/>
      <c r="D55" s="120" t="s">
        <v>89</v>
      </c>
      <c r="E55" s="120"/>
      <c r="F55" s="120"/>
      <c r="G55" s="120"/>
      <c r="H55" s="120"/>
      <c r="I55" s="121"/>
      <c r="J55" s="120" t="s">
        <v>90</v>
      </c>
      <c r="K55" s="120"/>
      <c r="L55" s="120"/>
      <c r="M55" s="120"/>
      <c r="N55" s="120"/>
      <c r="O55" s="120"/>
      <c r="P55" s="120"/>
      <c r="Q55" s="120"/>
      <c r="R55" s="120"/>
      <c r="S55" s="120"/>
      <c r="T55" s="120"/>
      <c r="U55" s="120"/>
      <c r="V55" s="120"/>
      <c r="W55" s="120"/>
      <c r="X55" s="120"/>
      <c r="Y55" s="120"/>
      <c r="Z55" s="120"/>
      <c r="AA55" s="120"/>
      <c r="AB55" s="120"/>
      <c r="AC55" s="120"/>
      <c r="AD55" s="120"/>
      <c r="AE55" s="120"/>
      <c r="AF55" s="120"/>
      <c r="AG55" s="122">
        <f>'SO 04 - Obnova komunikace...'!J27</f>
        <v>0</v>
      </c>
      <c r="AH55" s="121"/>
      <c r="AI55" s="121"/>
      <c r="AJ55" s="121"/>
      <c r="AK55" s="121"/>
      <c r="AL55" s="121"/>
      <c r="AM55" s="121"/>
      <c r="AN55" s="122">
        <f>SUM(AG55,AT55)</f>
        <v>0</v>
      </c>
      <c r="AO55" s="121"/>
      <c r="AP55" s="121"/>
      <c r="AQ55" s="123" t="s">
        <v>79</v>
      </c>
      <c r="AR55" s="124"/>
      <c r="AS55" s="125">
        <v>0</v>
      </c>
      <c r="AT55" s="126">
        <f>ROUND(SUM(AV55:AW55),2)</f>
        <v>0</v>
      </c>
      <c r="AU55" s="127">
        <f>'SO 04 - Obnova komunikace...'!P82</f>
        <v>0</v>
      </c>
      <c r="AV55" s="126">
        <f>'SO 04 - Obnova komunikace...'!J30</f>
        <v>0</v>
      </c>
      <c r="AW55" s="126">
        <f>'SO 04 - Obnova komunikace...'!J31</f>
        <v>0</v>
      </c>
      <c r="AX55" s="126">
        <f>'SO 04 - Obnova komunikace...'!J32</f>
        <v>0</v>
      </c>
      <c r="AY55" s="126">
        <f>'SO 04 - Obnova komunikace...'!J33</f>
        <v>0</v>
      </c>
      <c r="AZ55" s="126">
        <f>'SO 04 - Obnova komunikace...'!F30</f>
        <v>0</v>
      </c>
      <c r="BA55" s="126">
        <f>'SO 04 - Obnova komunikace...'!F31</f>
        <v>0</v>
      </c>
      <c r="BB55" s="126">
        <f>'SO 04 - Obnova komunikace...'!F32</f>
        <v>0</v>
      </c>
      <c r="BC55" s="126">
        <f>'SO 04 - Obnova komunikace...'!F33</f>
        <v>0</v>
      </c>
      <c r="BD55" s="128">
        <f>'SO 04 - Obnova komunikace...'!F34</f>
        <v>0</v>
      </c>
      <c r="BT55" s="129" t="s">
        <v>80</v>
      </c>
      <c r="BV55" s="129" t="s">
        <v>74</v>
      </c>
      <c r="BW55" s="129" t="s">
        <v>91</v>
      </c>
      <c r="BX55" s="129" t="s">
        <v>7</v>
      </c>
      <c r="CL55" s="129" t="s">
        <v>21</v>
      </c>
      <c r="CM55" s="129" t="s">
        <v>82</v>
      </c>
    </row>
    <row r="56" s="5" customFormat="1" ht="16.5" customHeight="1">
      <c r="A56" s="117" t="s">
        <v>76</v>
      </c>
      <c r="B56" s="118"/>
      <c r="C56" s="119"/>
      <c r="D56" s="120" t="s">
        <v>92</v>
      </c>
      <c r="E56" s="120"/>
      <c r="F56" s="120"/>
      <c r="G56" s="120"/>
      <c r="H56" s="120"/>
      <c r="I56" s="121"/>
      <c r="J56" s="120" t="s">
        <v>93</v>
      </c>
      <c r="K56" s="120"/>
      <c r="L56" s="120"/>
      <c r="M56" s="120"/>
      <c r="N56" s="120"/>
      <c r="O56" s="120"/>
      <c r="P56" s="120"/>
      <c r="Q56" s="120"/>
      <c r="R56" s="120"/>
      <c r="S56" s="120"/>
      <c r="T56" s="120"/>
      <c r="U56" s="120"/>
      <c r="V56" s="120"/>
      <c r="W56" s="120"/>
      <c r="X56" s="120"/>
      <c r="Y56" s="120"/>
      <c r="Z56" s="120"/>
      <c r="AA56" s="120"/>
      <c r="AB56" s="120"/>
      <c r="AC56" s="120"/>
      <c r="AD56" s="120"/>
      <c r="AE56" s="120"/>
      <c r="AF56" s="120"/>
      <c r="AG56" s="122">
        <f>'VRN - Vedlejší rozpočtové...'!J27</f>
        <v>0</v>
      </c>
      <c r="AH56" s="121"/>
      <c r="AI56" s="121"/>
      <c r="AJ56" s="121"/>
      <c r="AK56" s="121"/>
      <c r="AL56" s="121"/>
      <c r="AM56" s="121"/>
      <c r="AN56" s="122">
        <f>SUM(AG56,AT56)</f>
        <v>0</v>
      </c>
      <c r="AO56" s="121"/>
      <c r="AP56" s="121"/>
      <c r="AQ56" s="123" t="s">
        <v>94</v>
      </c>
      <c r="AR56" s="124"/>
      <c r="AS56" s="125">
        <v>0</v>
      </c>
      <c r="AT56" s="126">
        <f>ROUND(SUM(AV56:AW56),2)</f>
        <v>0</v>
      </c>
      <c r="AU56" s="127">
        <f>'VRN - Vedlejší rozpočtové...'!P78</f>
        <v>0</v>
      </c>
      <c r="AV56" s="126">
        <f>'VRN - Vedlejší rozpočtové...'!J30</f>
        <v>0</v>
      </c>
      <c r="AW56" s="126">
        <f>'VRN - Vedlejší rozpočtové...'!J31</f>
        <v>0</v>
      </c>
      <c r="AX56" s="126">
        <f>'VRN - Vedlejší rozpočtové...'!J32</f>
        <v>0</v>
      </c>
      <c r="AY56" s="126">
        <f>'VRN - Vedlejší rozpočtové...'!J33</f>
        <v>0</v>
      </c>
      <c r="AZ56" s="126">
        <f>'VRN - Vedlejší rozpočtové...'!F30</f>
        <v>0</v>
      </c>
      <c r="BA56" s="126">
        <f>'VRN - Vedlejší rozpočtové...'!F31</f>
        <v>0</v>
      </c>
      <c r="BB56" s="126">
        <f>'VRN - Vedlejší rozpočtové...'!F32</f>
        <v>0</v>
      </c>
      <c r="BC56" s="126">
        <f>'VRN - Vedlejší rozpočtové...'!F33</f>
        <v>0</v>
      </c>
      <c r="BD56" s="128">
        <f>'VRN - Vedlejší rozpočtové...'!F34</f>
        <v>0</v>
      </c>
      <c r="BT56" s="129" t="s">
        <v>80</v>
      </c>
      <c r="BV56" s="129" t="s">
        <v>74</v>
      </c>
      <c r="BW56" s="129" t="s">
        <v>95</v>
      </c>
      <c r="BX56" s="129" t="s">
        <v>7</v>
      </c>
      <c r="CL56" s="129" t="s">
        <v>21</v>
      </c>
      <c r="CM56" s="129" t="s">
        <v>82</v>
      </c>
    </row>
    <row r="57" s="5" customFormat="1" ht="16.5" customHeight="1">
      <c r="A57" s="117" t="s">
        <v>76</v>
      </c>
      <c r="B57" s="118"/>
      <c r="C57" s="119"/>
      <c r="D57" s="120" t="s">
        <v>96</v>
      </c>
      <c r="E57" s="120"/>
      <c r="F57" s="120"/>
      <c r="G57" s="120"/>
      <c r="H57" s="120"/>
      <c r="I57" s="121"/>
      <c r="J57" s="120" t="s">
        <v>97</v>
      </c>
      <c r="K57" s="120"/>
      <c r="L57" s="120"/>
      <c r="M57" s="120"/>
      <c r="N57" s="120"/>
      <c r="O57" s="120"/>
      <c r="P57" s="120"/>
      <c r="Q57" s="120"/>
      <c r="R57" s="120"/>
      <c r="S57" s="120"/>
      <c r="T57" s="120"/>
      <c r="U57" s="120"/>
      <c r="V57" s="120"/>
      <c r="W57" s="120"/>
      <c r="X57" s="120"/>
      <c r="Y57" s="120"/>
      <c r="Z57" s="120"/>
      <c r="AA57" s="120"/>
      <c r="AB57" s="120"/>
      <c r="AC57" s="120"/>
      <c r="AD57" s="120"/>
      <c r="AE57" s="120"/>
      <c r="AF57" s="120"/>
      <c r="AG57" s="122">
        <f>'ON - Ostatní náklady'!J27</f>
        <v>0</v>
      </c>
      <c r="AH57" s="121"/>
      <c r="AI57" s="121"/>
      <c r="AJ57" s="121"/>
      <c r="AK57" s="121"/>
      <c r="AL57" s="121"/>
      <c r="AM57" s="121"/>
      <c r="AN57" s="122">
        <f>SUM(AG57,AT57)</f>
        <v>0</v>
      </c>
      <c r="AO57" s="121"/>
      <c r="AP57" s="121"/>
      <c r="AQ57" s="123" t="s">
        <v>98</v>
      </c>
      <c r="AR57" s="124"/>
      <c r="AS57" s="130">
        <v>0</v>
      </c>
      <c r="AT57" s="131">
        <f>ROUND(SUM(AV57:AW57),2)</f>
        <v>0</v>
      </c>
      <c r="AU57" s="132">
        <f>'ON - Ostatní náklady'!P78</f>
        <v>0</v>
      </c>
      <c r="AV57" s="131">
        <f>'ON - Ostatní náklady'!J30</f>
        <v>0</v>
      </c>
      <c r="AW57" s="131">
        <f>'ON - Ostatní náklady'!J31</f>
        <v>0</v>
      </c>
      <c r="AX57" s="131">
        <f>'ON - Ostatní náklady'!J32</f>
        <v>0</v>
      </c>
      <c r="AY57" s="131">
        <f>'ON - Ostatní náklady'!J33</f>
        <v>0</v>
      </c>
      <c r="AZ57" s="131">
        <f>'ON - Ostatní náklady'!F30</f>
        <v>0</v>
      </c>
      <c r="BA57" s="131">
        <f>'ON - Ostatní náklady'!F31</f>
        <v>0</v>
      </c>
      <c r="BB57" s="131">
        <f>'ON - Ostatní náklady'!F32</f>
        <v>0</v>
      </c>
      <c r="BC57" s="131">
        <f>'ON - Ostatní náklady'!F33</f>
        <v>0</v>
      </c>
      <c r="BD57" s="133">
        <f>'ON - Ostatní náklady'!F34</f>
        <v>0</v>
      </c>
      <c r="BT57" s="129" t="s">
        <v>80</v>
      </c>
      <c r="BV57" s="129" t="s">
        <v>74</v>
      </c>
      <c r="BW57" s="129" t="s">
        <v>99</v>
      </c>
      <c r="BX57" s="129" t="s">
        <v>7</v>
      </c>
      <c r="CL57" s="129" t="s">
        <v>21</v>
      </c>
      <c r="CM57" s="129" t="s">
        <v>82</v>
      </c>
    </row>
    <row r="58" s="1" customFormat="1" ht="30" customHeight="1">
      <c r="B58" s="44"/>
      <c r="C58" s="72"/>
      <c r="D58" s="72"/>
      <c r="E58" s="72"/>
      <c r="F58" s="72"/>
      <c r="G58" s="72"/>
      <c r="H58" s="72"/>
      <c r="I58" s="72"/>
      <c r="J58" s="72"/>
      <c r="K58" s="72"/>
      <c r="L58" s="72"/>
      <c r="M58" s="72"/>
      <c r="N58" s="72"/>
      <c r="O58" s="72"/>
      <c r="P58" s="72"/>
      <c r="Q58" s="72"/>
      <c r="R58" s="72"/>
      <c r="S58" s="72"/>
      <c r="T58" s="72"/>
      <c r="U58" s="72"/>
      <c r="V58" s="72"/>
      <c r="W58" s="72"/>
      <c r="X58" s="72"/>
      <c r="Y58" s="72"/>
      <c r="Z58" s="72"/>
      <c r="AA58" s="72"/>
      <c r="AB58" s="72"/>
      <c r="AC58" s="72"/>
      <c r="AD58" s="72"/>
      <c r="AE58" s="72"/>
      <c r="AF58" s="72"/>
      <c r="AG58" s="72"/>
      <c r="AH58" s="72"/>
      <c r="AI58" s="72"/>
      <c r="AJ58" s="72"/>
      <c r="AK58" s="72"/>
      <c r="AL58" s="72"/>
      <c r="AM58" s="72"/>
      <c r="AN58" s="72"/>
      <c r="AO58" s="72"/>
      <c r="AP58" s="72"/>
      <c r="AQ58" s="72"/>
      <c r="AR58" s="70"/>
    </row>
    <row r="59" s="1" customFormat="1" ht="6.96" customHeight="1">
      <c r="B59" s="65"/>
      <c r="C59" s="66"/>
      <c r="D59" s="66"/>
      <c r="E59" s="66"/>
      <c r="F59" s="66"/>
      <c r="G59" s="66"/>
      <c r="H59" s="66"/>
      <c r="I59" s="66"/>
      <c r="J59" s="66"/>
      <c r="K59" s="66"/>
      <c r="L59" s="66"/>
      <c r="M59" s="66"/>
      <c r="N59" s="66"/>
      <c r="O59" s="66"/>
      <c r="P59" s="66"/>
      <c r="Q59" s="66"/>
      <c r="R59" s="66"/>
      <c r="S59" s="66"/>
      <c r="T59" s="66"/>
      <c r="U59" s="66"/>
      <c r="V59" s="66"/>
      <c r="W59" s="66"/>
      <c r="X59" s="66"/>
      <c r="Y59" s="66"/>
      <c r="Z59" s="66"/>
      <c r="AA59" s="66"/>
      <c r="AB59" s="66"/>
      <c r="AC59" s="66"/>
      <c r="AD59" s="66"/>
      <c r="AE59" s="66"/>
      <c r="AF59" s="66"/>
      <c r="AG59" s="66"/>
      <c r="AH59" s="66"/>
      <c r="AI59" s="66"/>
      <c r="AJ59" s="66"/>
      <c r="AK59" s="66"/>
      <c r="AL59" s="66"/>
      <c r="AM59" s="66"/>
      <c r="AN59" s="66"/>
      <c r="AO59" s="66"/>
      <c r="AP59" s="66"/>
      <c r="AQ59" s="66"/>
      <c r="AR59" s="70"/>
    </row>
  </sheetData>
  <sheetProtection sheet="1" formatColumns="0" formatRows="0" objects="1" scenarios="1" spinCount="100000" saltValue="ufrfoyPvv9ArJEA80R/Lq6My/ncMU/carT1nWU8xXd9a/nzTJ57WiSdfKiZqbMrksATLeSbqEEFUNxB/6JDNig==" hashValue="VfpF/6ZcXHEyCL7vZUme6TFVaG8CedLi+dYwbaUyQ7PvKWZzl+9QrkEMcDeBhS++ScW7KWIQOUhIYGx5KfEVUg==" algorithmName="SHA-512" password="CC35"/>
  <mergeCells count="61">
    <mergeCell ref="BE5:BE32"/>
    <mergeCell ref="W30:AE30"/>
    <mergeCell ref="X32:AB32"/>
    <mergeCell ref="AK32:AO32"/>
    <mergeCell ref="AR2:BE2"/>
    <mergeCell ref="K5:AO5"/>
    <mergeCell ref="W28:AE28"/>
    <mergeCell ref="AK28:AO28"/>
    <mergeCell ref="AN57:AP57"/>
    <mergeCell ref="AN53:AP53"/>
    <mergeCell ref="AN52:AP52"/>
    <mergeCell ref="AG52:AM52"/>
    <mergeCell ref="AG53:AM53"/>
    <mergeCell ref="AN54:AP54"/>
    <mergeCell ref="AG54:AM54"/>
    <mergeCell ref="AN55:AP55"/>
    <mergeCell ref="AG55:AM55"/>
    <mergeCell ref="AN56:AP56"/>
    <mergeCell ref="AG56:AM56"/>
    <mergeCell ref="AG57:AM57"/>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 ref="D54:H54"/>
    <mergeCell ref="J54:AF54"/>
    <mergeCell ref="D55:H55"/>
    <mergeCell ref="J55:AF55"/>
    <mergeCell ref="D56:H56"/>
    <mergeCell ref="J56:AF56"/>
    <mergeCell ref="D57:H57"/>
    <mergeCell ref="J57:AF57"/>
    <mergeCell ref="AM46:AP46"/>
    <mergeCell ref="AS46:AT48"/>
    <mergeCell ref="AN49:AP49"/>
  </mergeCells>
  <hyperlinks>
    <hyperlink ref="K1:S1" location="C2" display="1) Rekapitulace stavby"/>
    <hyperlink ref="W1:AI1" location="C51" display="2) Rekapitulace objektů stavby a soupisů prací"/>
    <hyperlink ref="A52" location="'SO 01 - Kanalizační stoka'!C2" display="/"/>
    <hyperlink ref="A53" location="'SO 02 - Přepojení kanaliz...'!C2" display="/"/>
    <hyperlink ref="A54" location="'SO 03 - Zrušení stávající...'!C2" display="/"/>
    <hyperlink ref="A55" location="'SO 04 - Obnova komunikace...'!C2" display="/"/>
    <hyperlink ref="A56" location="'VRN - Vedlejší rozpočtové...'!C2" display="/"/>
    <hyperlink ref="A57" location="'ON - Ostatní náklady'!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100</v>
      </c>
      <c r="G1" s="137" t="s">
        <v>101</v>
      </c>
      <c r="H1" s="137"/>
      <c r="I1" s="138"/>
      <c r="J1" s="137" t="s">
        <v>102</v>
      </c>
      <c r="K1" s="136" t="s">
        <v>103</v>
      </c>
      <c r="L1" s="137" t="s">
        <v>104</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81</v>
      </c>
    </row>
    <row r="3" ht="6.96" customHeight="1">
      <c r="B3" s="23"/>
      <c r="C3" s="24"/>
      <c r="D3" s="24"/>
      <c r="E3" s="24"/>
      <c r="F3" s="24"/>
      <c r="G3" s="24"/>
      <c r="H3" s="24"/>
      <c r="I3" s="139"/>
      <c r="J3" s="24"/>
      <c r="K3" s="25"/>
      <c r="AT3" s="22" t="s">
        <v>82</v>
      </c>
    </row>
    <row r="4" ht="36.96" customHeight="1">
      <c r="B4" s="26"/>
      <c r="C4" s="27"/>
      <c r="D4" s="28" t="s">
        <v>105</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Rekonstrulce kanalizace ul. Bořivojova a Jagellonská Praha 3</v>
      </c>
      <c r="F7" s="38"/>
      <c r="G7" s="38"/>
      <c r="H7" s="38"/>
      <c r="I7" s="140"/>
      <c r="J7" s="27"/>
      <c r="K7" s="29"/>
    </row>
    <row r="8" s="1" customFormat="1">
      <c r="B8" s="44"/>
      <c r="C8" s="45"/>
      <c r="D8" s="38" t="s">
        <v>106</v>
      </c>
      <c r="E8" s="45"/>
      <c r="F8" s="45"/>
      <c r="G8" s="45"/>
      <c r="H8" s="45"/>
      <c r="I8" s="142"/>
      <c r="J8" s="45"/>
      <c r="K8" s="49"/>
    </row>
    <row r="9" s="1" customFormat="1" ht="36.96" customHeight="1">
      <c r="B9" s="44"/>
      <c r="C9" s="45"/>
      <c r="D9" s="45"/>
      <c r="E9" s="143" t="s">
        <v>107</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16</v>
      </c>
      <c r="K11" s="49"/>
    </row>
    <row r="12" s="1" customFormat="1" ht="14.4" customHeight="1">
      <c r="B12" s="44"/>
      <c r="C12" s="45"/>
      <c r="D12" s="38" t="s">
        <v>24</v>
      </c>
      <c r="E12" s="45"/>
      <c r="F12" s="33" t="s">
        <v>25</v>
      </c>
      <c r="G12" s="45"/>
      <c r="H12" s="45"/>
      <c r="I12" s="144" t="s">
        <v>26</v>
      </c>
      <c r="J12" s="145" t="str">
        <f>'Rekapitulace stavby'!AN8</f>
        <v>2. 8. 2018</v>
      </c>
      <c r="K12" s="49"/>
    </row>
    <row r="13" s="1" customFormat="1" ht="10.8" customHeight="1">
      <c r="B13" s="44"/>
      <c r="C13" s="45"/>
      <c r="D13" s="45"/>
      <c r="E13" s="45"/>
      <c r="F13" s="45"/>
      <c r="G13" s="45"/>
      <c r="H13" s="45"/>
      <c r="I13" s="142"/>
      <c r="J13" s="45"/>
      <c r="K13" s="49"/>
    </row>
    <row r="14" s="1" customFormat="1" ht="14.4" customHeight="1">
      <c r="B14" s="44"/>
      <c r="C14" s="45"/>
      <c r="D14" s="38" t="s">
        <v>28</v>
      </c>
      <c r="E14" s="45"/>
      <c r="F14" s="45"/>
      <c r="G14" s="45"/>
      <c r="H14" s="45"/>
      <c r="I14" s="144" t="s">
        <v>29</v>
      </c>
      <c r="J14" s="33" t="s">
        <v>16</v>
      </c>
      <c r="K14" s="49"/>
    </row>
    <row r="15" s="1" customFormat="1" ht="18" customHeight="1">
      <c r="B15" s="44"/>
      <c r="C15" s="45"/>
      <c r="D15" s="45"/>
      <c r="E15" s="33" t="s">
        <v>30</v>
      </c>
      <c r="F15" s="45"/>
      <c r="G15" s="45"/>
      <c r="H15" s="45"/>
      <c r="I15" s="144" t="s">
        <v>31</v>
      </c>
      <c r="J15" s="33" t="s">
        <v>16</v>
      </c>
      <c r="K15" s="49"/>
    </row>
    <row r="16" s="1" customFormat="1" ht="6.96" customHeight="1">
      <c r="B16" s="44"/>
      <c r="C16" s="45"/>
      <c r="D16" s="45"/>
      <c r="E16" s="45"/>
      <c r="F16" s="45"/>
      <c r="G16" s="45"/>
      <c r="H16" s="45"/>
      <c r="I16" s="142"/>
      <c r="J16" s="45"/>
      <c r="K16" s="49"/>
    </row>
    <row r="17" s="1" customFormat="1" ht="14.4" customHeight="1">
      <c r="B17" s="44"/>
      <c r="C17" s="45"/>
      <c r="D17" s="38" t="s">
        <v>32</v>
      </c>
      <c r="E17" s="45"/>
      <c r="F17" s="45"/>
      <c r="G17" s="45"/>
      <c r="H17" s="45"/>
      <c r="I17" s="144" t="s">
        <v>29</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34</v>
      </c>
      <c r="E20" s="45"/>
      <c r="F20" s="45"/>
      <c r="G20" s="45"/>
      <c r="H20" s="45"/>
      <c r="I20" s="144" t="s">
        <v>29</v>
      </c>
      <c r="J20" s="33" t="s">
        <v>16</v>
      </c>
      <c r="K20" s="49"/>
    </row>
    <row r="21" s="1" customFormat="1" ht="18" customHeight="1">
      <c r="B21" s="44"/>
      <c r="C21" s="45"/>
      <c r="D21" s="45"/>
      <c r="E21" s="33" t="s">
        <v>30</v>
      </c>
      <c r="F21" s="45"/>
      <c r="G21" s="45"/>
      <c r="H21" s="45"/>
      <c r="I21" s="144" t="s">
        <v>31</v>
      </c>
      <c r="J21" s="33" t="s">
        <v>16</v>
      </c>
      <c r="K21" s="49"/>
    </row>
    <row r="22" s="1" customFormat="1" ht="6.96" customHeight="1">
      <c r="B22" s="44"/>
      <c r="C22" s="45"/>
      <c r="D22" s="45"/>
      <c r="E22" s="45"/>
      <c r="F22" s="45"/>
      <c r="G22" s="45"/>
      <c r="H22" s="45"/>
      <c r="I22" s="142"/>
      <c r="J22" s="45"/>
      <c r="K22" s="49"/>
    </row>
    <row r="23" s="1" customFormat="1" ht="14.4" customHeight="1">
      <c r="B23" s="44"/>
      <c r="C23" s="45"/>
      <c r="D23" s="38" t="s">
        <v>36</v>
      </c>
      <c r="E23" s="45"/>
      <c r="F23" s="45"/>
      <c r="G23" s="45"/>
      <c r="H23" s="45"/>
      <c r="I23" s="142"/>
      <c r="J23" s="45"/>
      <c r="K23" s="49"/>
    </row>
    <row r="24" s="6" customFormat="1" ht="16.5" customHeight="1">
      <c r="B24" s="146"/>
      <c r="C24" s="147"/>
      <c r="D24" s="147"/>
      <c r="E24" s="42" t="s">
        <v>16</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38</v>
      </c>
      <c r="E27" s="45"/>
      <c r="F27" s="45"/>
      <c r="G27" s="45"/>
      <c r="H27" s="45"/>
      <c r="I27" s="142"/>
      <c r="J27" s="153">
        <f>ROUND(J85,2)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40</v>
      </c>
      <c r="G29" s="45"/>
      <c r="H29" s="45"/>
      <c r="I29" s="154" t="s">
        <v>39</v>
      </c>
      <c r="J29" s="50" t="s">
        <v>41</v>
      </c>
      <c r="K29" s="49"/>
    </row>
    <row r="30" s="1" customFormat="1" ht="14.4" customHeight="1">
      <c r="B30" s="44"/>
      <c r="C30" s="45"/>
      <c r="D30" s="53" t="s">
        <v>42</v>
      </c>
      <c r="E30" s="53" t="s">
        <v>43</v>
      </c>
      <c r="F30" s="155">
        <f>ROUND(SUM(BE85:BE375), 2)</f>
        <v>0</v>
      </c>
      <c r="G30" s="45"/>
      <c r="H30" s="45"/>
      <c r="I30" s="156">
        <v>0.20999999999999999</v>
      </c>
      <c r="J30" s="155">
        <f>ROUND(ROUND((SUM(BE85:BE375)), 2)*I30, 2)</f>
        <v>0</v>
      </c>
      <c r="K30" s="49"/>
    </row>
    <row r="31" s="1" customFormat="1" ht="14.4" customHeight="1">
      <c r="B31" s="44"/>
      <c r="C31" s="45"/>
      <c r="D31" s="45"/>
      <c r="E31" s="53" t="s">
        <v>44</v>
      </c>
      <c r="F31" s="155">
        <f>ROUND(SUM(BF85:BF375), 2)</f>
        <v>0</v>
      </c>
      <c r="G31" s="45"/>
      <c r="H31" s="45"/>
      <c r="I31" s="156">
        <v>0.14999999999999999</v>
      </c>
      <c r="J31" s="155">
        <f>ROUND(ROUND((SUM(BF85:BF375)), 2)*I31, 2)</f>
        <v>0</v>
      </c>
      <c r="K31" s="49"/>
    </row>
    <row r="32" hidden="1" s="1" customFormat="1" ht="14.4" customHeight="1">
      <c r="B32" s="44"/>
      <c r="C32" s="45"/>
      <c r="D32" s="45"/>
      <c r="E32" s="53" t="s">
        <v>45</v>
      </c>
      <c r="F32" s="155">
        <f>ROUND(SUM(BG85:BG375), 2)</f>
        <v>0</v>
      </c>
      <c r="G32" s="45"/>
      <c r="H32" s="45"/>
      <c r="I32" s="156">
        <v>0.20999999999999999</v>
      </c>
      <c r="J32" s="155">
        <v>0</v>
      </c>
      <c r="K32" s="49"/>
    </row>
    <row r="33" hidden="1" s="1" customFormat="1" ht="14.4" customHeight="1">
      <c r="B33" s="44"/>
      <c r="C33" s="45"/>
      <c r="D33" s="45"/>
      <c r="E33" s="53" t="s">
        <v>46</v>
      </c>
      <c r="F33" s="155">
        <f>ROUND(SUM(BH85:BH375), 2)</f>
        <v>0</v>
      </c>
      <c r="G33" s="45"/>
      <c r="H33" s="45"/>
      <c r="I33" s="156">
        <v>0.14999999999999999</v>
      </c>
      <c r="J33" s="155">
        <v>0</v>
      </c>
      <c r="K33" s="49"/>
    </row>
    <row r="34" hidden="1" s="1" customFormat="1" ht="14.4" customHeight="1">
      <c r="B34" s="44"/>
      <c r="C34" s="45"/>
      <c r="D34" s="45"/>
      <c r="E34" s="53" t="s">
        <v>47</v>
      </c>
      <c r="F34" s="155">
        <f>ROUND(SUM(BI85:BI375),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48</v>
      </c>
      <c r="E36" s="96"/>
      <c r="F36" s="96"/>
      <c r="G36" s="159" t="s">
        <v>49</v>
      </c>
      <c r="H36" s="160" t="s">
        <v>50</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108</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Rekonstrulce kanalizace ul. Bořivojova a Jagellonská Praha 3</v>
      </c>
      <c r="F45" s="38"/>
      <c r="G45" s="38"/>
      <c r="H45" s="38"/>
      <c r="I45" s="142"/>
      <c r="J45" s="45"/>
      <c r="K45" s="49"/>
    </row>
    <row r="46" s="1" customFormat="1" ht="14.4" customHeight="1">
      <c r="B46" s="44"/>
      <c r="C46" s="38" t="s">
        <v>106</v>
      </c>
      <c r="D46" s="45"/>
      <c r="E46" s="45"/>
      <c r="F46" s="45"/>
      <c r="G46" s="45"/>
      <c r="H46" s="45"/>
      <c r="I46" s="142"/>
      <c r="J46" s="45"/>
      <c r="K46" s="49"/>
    </row>
    <row r="47" s="1" customFormat="1" ht="17.25" customHeight="1">
      <c r="B47" s="44"/>
      <c r="C47" s="45"/>
      <c r="D47" s="45"/>
      <c r="E47" s="143" t="str">
        <f>E9</f>
        <v>SO 01 - Kanalizační stoka</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24</v>
      </c>
      <c r="D49" s="45"/>
      <c r="E49" s="45"/>
      <c r="F49" s="33" t="str">
        <f>F12</f>
        <v>Praha 3</v>
      </c>
      <c r="G49" s="45"/>
      <c r="H49" s="45"/>
      <c r="I49" s="144" t="s">
        <v>26</v>
      </c>
      <c r="J49" s="145" t="str">
        <f>IF(J12="","",J12)</f>
        <v>2. 8. 2018</v>
      </c>
      <c r="K49" s="49"/>
    </row>
    <row r="50" s="1" customFormat="1" ht="6.96" customHeight="1">
      <c r="B50" s="44"/>
      <c r="C50" s="45"/>
      <c r="D50" s="45"/>
      <c r="E50" s="45"/>
      <c r="F50" s="45"/>
      <c r="G50" s="45"/>
      <c r="H50" s="45"/>
      <c r="I50" s="142"/>
      <c r="J50" s="45"/>
      <c r="K50" s="49"/>
    </row>
    <row r="51" s="1" customFormat="1">
      <c r="B51" s="44"/>
      <c r="C51" s="38" t="s">
        <v>28</v>
      </c>
      <c r="D51" s="45"/>
      <c r="E51" s="45"/>
      <c r="F51" s="33" t="str">
        <f>E15</f>
        <v xml:space="preserve"> </v>
      </c>
      <c r="G51" s="45"/>
      <c r="H51" s="45"/>
      <c r="I51" s="144" t="s">
        <v>34</v>
      </c>
      <c r="J51" s="42" t="str">
        <f>E21</f>
        <v xml:space="preserve"> </v>
      </c>
      <c r="K51" s="49"/>
    </row>
    <row r="52" s="1" customFormat="1" ht="14.4" customHeight="1">
      <c r="B52" s="44"/>
      <c r="C52" s="38" t="s">
        <v>32</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109</v>
      </c>
      <c r="D54" s="157"/>
      <c r="E54" s="157"/>
      <c r="F54" s="157"/>
      <c r="G54" s="157"/>
      <c r="H54" s="157"/>
      <c r="I54" s="171"/>
      <c r="J54" s="172" t="s">
        <v>110</v>
      </c>
      <c r="K54" s="173"/>
    </row>
    <row r="55" s="1" customFormat="1" ht="10.32" customHeight="1">
      <c r="B55" s="44"/>
      <c r="C55" s="45"/>
      <c r="D55" s="45"/>
      <c r="E55" s="45"/>
      <c r="F55" s="45"/>
      <c r="G55" s="45"/>
      <c r="H55" s="45"/>
      <c r="I55" s="142"/>
      <c r="J55" s="45"/>
      <c r="K55" s="49"/>
    </row>
    <row r="56" s="1" customFormat="1" ht="29.28" customHeight="1">
      <c r="B56" s="44"/>
      <c r="C56" s="174" t="s">
        <v>111</v>
      </c>
      <c r="D56" s="45"/>
      <c r="E56" s="45"/>
      <c r="F56" s="45"/>
      <c r="G56" s="45"/>
      <c r="H56" s="45"/>
      <c r="I56" s="142"/>
      <c r="J56" s="153">
        <f>J85</f>
        <v>0</v>
      </c>
      <c r="K56" s="49"/>
      <c r="AU56" s="22" t="s">
        <v>112</v>
      </c>
    </row>
    <row r="57" s="7" customFormat="1" ht="24.96" customHeight="1">
      <c r="B57" s="175"/>
      <c r="C57" s="176"/>
      <c r="D57" s="177" t="s">
        <v>113</v>
      </c>
      <c r="E57" s="178"/>
      <c r="F57" s="178"/>
      <c r="G57" s="178"/>
      <c r="H57" s="178"/>
      <c r="I57" s="179"/>
      <c r="J57" s="180">
        <f>J86</f>
        <v>0</v>
      </c>
      <c r="K57" s="181"/>
    </row>
    <row r="58" s="8" customFormat="1" ht="19.92" customHeight="1">
      <c r="B58" s="182"/>
      <c r="C58" s="183"/>
      <c r="D58" s="184" t="s">
        <v>114</v>
      </c>
      <c r="E58" s="185"/>
      <c r="F58" s="185"/>
      <c r="G58" s="185"/>
      <c r="H58" s="185"/>
      <c r="I58" s="186"/>
      <c r="J58" s="187">
        <f>J87</f>
        <v>0</v>
      </c>
      <c r="K58" s="188"/>
    </row>
    <row r="59" s="8" customFormat="1" ht="19.92" customHeight="1">
      <c r="B59" s="182"/>
      <c r="C59" s="183"/>
      <c r="D59" s="184" t="s">
        <v>115</v>
      </c>
      <c r="E59" s="185"/>
      <c r="F59" s="185"/>
      <c r="G59" s="185"/>
      <c r="H59" s="185"/>
      <c r="I59" s="186"/>
      <c r="J59" s="187">
        <f>J207</f>
        <v>0</v>
      </c>
      <c r="K59" s="188"/>
    </row>
    <row r="60" s="8" customFormat="1" ht="19.92" customHeight="1">
      <c r="B60" s="182"/>
      <c r="C60" s="183"/>
      <c r="D60" s="184" t="s">
        <v>116</v>
      </c>
      <c r="E60" s="185"/>
      <c r="F60" s="185"/>
      <c r="G60" s="185"/>
      <c r="H60" s="185"/>
      <c r="I60" s="186"/>
      <c r="J60" s="187">
        <f>J216</f>
        <v>0</v>
      </c>
      <c r="K60" s="188"/>
    </row>
    <row r="61" s="8" customFormat="1" ht="19.92" customHeight="1">
      <c r="B61" s="182"/>
      <c r="C61" s="183"/>
      <c r="D61" s="184" t="s">
        <v>117</v>
      </c>
      <c r="E61" s="185"/>
      <c r="F61" s="185"/>
      <c r="G61" s="185"/>
      <c r="H61" s="185"/>
      <c r="I61" s="186"/>
      <c r="J61" s="187">
        <f>J221</f>
        <v>0</v>
      </c>
      <c r="K61" s="188"/>
    </row>
    <row r="62" s="8" customFormat="1" ht="19.92" customHeight="1">
      <c r="B62" s="182"/>
      <c r="C62" s="183"/>
      <c r="D62" s="184" t="s">
        <v>118</v>
      </c>
      <c r="E62" s="185"/>
      <c r="F62" s="185"/>
      <c r="G62" s="185"/>
      <c r="H62" s="185"/>
      <c r="I62" s="186"/>
      <c r="J62" s="187">
        <f>J234</f>
        <v>0</v>
      </c>
      <c r="K62" s="188"/>
    </row>
    <row r="63" s="8" customFormat="1" ht="19.92" customHeight="1">
      <c r="B63" s="182"/>
      <c r="C63" s="183"/>
      <c r="D63" s="184" t="s">
        <v>119</v>
      </c>
      <c r="E63" s="185"/>
      <c r="F63" s="185"/>
      <c r="G63" s="185"/>
      <c r="H63" s="185"/>
      <c r="I63" s="186"/>
      <c r="J63" s="187">
        <f>J367</f>
        <v>0</v>
      </c>
      <c r="K63" s="188"/>
    </row>
    <row r="64" s="8" customFormat="1" ht="14.88" customHeight="1">
      <c r="B64" s="182"/>
      <c r="C64" s="183"/>
      <c r="D64" s="184" t="s">
        <v>120</v>
      </c>
      <c r="E64" s="185"/>
      <c r="F64" s="185"/>
      <c r="G64" s="185"/>
      <c r="H64" s="185"/>
      <c r="I64" s="186"/>
      <c r="J64" s="187">
        <f>J368</f>
        <v>0</v>
      </c>
      <c r="K64" s="188"/>
    </row>
    <row r="65" s="8" customFormat="1" ht="19.92" customHeight="1">
      <c r="B65" s="182"/>
      <c r="C65" s="183"/>
      <c r="D65" s="184" t="s">
        <v>121</v>
      </c>
      <c r="E65" s="185"/>
      <c r="F65" s="185"/>
      <c r="G65" s="185"/>
      <c r="H65" s="185"/>
      <c r="I65" s="186"/>
      <c r="J65" s="187">
        <f>J371</f>
        <v>0</v>
      </c>
      <c r="K65" s="188"/>
    </row>
    <row r="66" s="1" customFormat="1" ht="21.84" customHeight="1">
      <c r="B66" s="44"/>
      <c r="C66" s="45"/>
      <c r="D66" s="45"/>
      <c r="E66" s="45"/>
      <c r="F66" s="45"/>
      <c r="G66" s="45"/>
      <c r="H66" s="45"/>
      <c r="I66" s="142"/>
      <c r="J66" s="45"/>
      <c r="K66" s="49"/>
    </row>
    <row r="67" s="1" customFormat="1" ht="6.96" customHeight="1">
      <c r="B67" s="65"/>
      <c r="C67" s="66"/>
      <c r="D67" s="66"/>
      <c r="E67" s="66"/>
      <c r="F67" s="66"/>
      <c r="G67" s="66"/>
      <c r="H67" s="66"/>
      <c r="I67" s="164"/>
      <c r="J67" s="66"/>
      <c r="K67" s="67"/>
    </row>
    <row r="71" s="1" customFormat="1" ht="6.96" customHeight="1">
      <c r="B71" s="68"/>
      <c r="C71" s="69"/>
      <c r="D71" s="69"/>
      <c r="E71" s="69"/>
      <c r="F71" s="69"/>
      <c r="G71" s="69"/>
      <c r="H71" s="69"/>
      <c r="I71" s="167"/>
      <c r="J71" s="69"/>
      <c r="K71" s="69"/>
      <c r="L71" s="70"/>
    </row>
    <row r="72" s="1" customFormat="1" ht="36.96" customHeight="1">
      <c r="B72" s="44"/>
      <c r="C72" s="71" t="s">
        <v>122</v>
      </c>
      <c r="D72" s="72"/>
      <c r="E72" s="72"/>
      <c r="F72" s="72"/>
      <c r="G72" s="72"/>
      <c r="H72" s="72"/>
      <c r="I72" s="189"/>
      <c r="J72" s="72"/>
      <c r="K72" s="72"/>
      <c r="L72" s="70"/>
    </row>
    <row r="73" s="1" customFormat="1" ht="6.96" customHeight="1">
      <c r="B73" s="44"/>
      <c r="C73" s="72"/>
      <c r="D73" s="72"/>
      <c r="E73" s="72"/>
      <c r="F73" s="72"/>
      <c r="G73" s="72"/>
      <c r="H73" s="72"/>
      <c r="I73" s="189"/>
      <c r="J73" s="72"/>
      <c r="K73" s="72"/>
      <c r="L73" s="70"/>
    </row>
    <row r="74" s="1" customFormat="1" ht="14.4" customHeight="1">
      <c r="B74" s="44"/>
      <c r="C74" s="74" t="s">
        <v>18</v>
      </c>
      <c r="D74" s="72"/>
      <c r="E74" s="72"/>
      <c r="F74" s="72"/>
      <c r="G74" s="72"/>
      <c r="H74" s="72"/>
      <c r="I74" s="189"/>
      <c r="J74" s="72"/>
      <c r="K74" s="72"/>
      <c r="L74" s="70"/>
    </row>
    <row r="75" s="1" customFormat="1" ht="16.5" customHeight="1">
      <c r="B75" s="44"/>
      <c r="C75" s="72"/>
      <c r="D75" s="72"/>
      <c r="E75" s="190" t="str">
        <f>E7</f>
        <v>Rekonstrulce kanalizace ul. Bořivojova a Jagellonská Praha 3</v>
      </c>
      <c r="F75" s="74"/>
      <c r="G75" s="74"/>
      <c r="H75" s="74"/>
      <c r="I75" s="189"/>
      <c r="J75" s="72"/>
      <c r="K75" s="72"/>
      <c r="L75" s="70"/>
    </row>
    <row r="76" s="1" customFormat="1" ht="14.4" customHeight="1">
      <c r="B76" s="44"/>
      <c r="C76" s="74" t="s">
        <v>106</v>
      </c>
      <c r="D76" s="72"/>
      <c r="E76" s="72"/>
      <c r="F76" s="72"/>
      <c r="G76" s="72"/>
      <c r="H76" s="72"/>
      <c r="I76" s="189"/>
      <c r="J76" s="72"/>
      <c r="K76" s="72"/>
      <c r="L76" s="70"/>
    </row>
    <row r="77" s="1" customFormat="1" ht="17.25" customHeight="1">
      <c r="B77" s="44"/>
      <c r="C77" s="72"/>
      <c r="D77" s="72"/>
      <c r="E77" s="80" t="str">
        <f>E9</f>
        <v>SO 01 - Kanalizační stoka</v>
      </c>
      <c r="F77" s="72"/>
      <c r="G77" s="72"/>
      <c r="H77" s="72"/>
      <c r="I77" s="189"/>
      <c r="J77" s="72"/>
      <c r="K77" s="72"/>
      <c r="L77" s="70"/>
    </row>
    <row r="78" s="1" customFormat="1" ht="6.96" customHeight="1">
      <c r="B78" s="44"/>
      <c r="C78" s="72"/>
      <c r="D78" s="72"/>
      <c r="E78" s="72"/>
      <c r="F78" s="72"/>
      <c r="G78" s="72"/>
      <c r="H78" s="72"/>
      <c r="I78" s="189"/>
      <c r="J78" s="72"/>
      <c r="K78" s="72"/>
      <c r="L78" s="70"/>
    </row>
    <row r="79" s="1" customFormat="1" ht="18" customHeight="1">
      <c r="B79" s="44"/>
      <c r="C79" s="74" t="s">
        <v>24</v>
      </c>
      <c r="D79" s="72"/>
      <c r="E79" s="72"/>
      <c r="F79" s="191" t="str">
        <f>F12</f>
        <v>Praha 3</v>
      </c>
      <c r="G79" s="72"/>
      <c r="H79" s="72"/>
      <c r="I79" s="192" t="s">
        <v>26</v>
      </c>
      <c r="J79" s="83" t="str">
        <f>IF(J12="","",J12)</f>
        <v>2. 8. 2018</v>
      </c>
      <c r="K79" s="72"/>
      <c r="L79" s="70"/>
    </row>
    <row r="80" s="1" customFormat="1" ht="6.96" customHeight="1">
      <c r="B80" s="44"/>
      <c r="C80" s="72"/>
      <c r="D80" s="72"/>
      <c r="E80" s="72"/>
      <c r="F80" s="72"/>
      <c r="G80" s="72"/>
      <c r="H80" s="72"/>
      <c r="I80" s="189"/>
      <c r="J80" s="72"/>
      <c r="K80" s="72"/>
      <c r="L80" s="70"/>
    </row>
    <row r="81" s="1" customFormat="1">
      <c r="B81" s="44"/>
      <c r="C81" s="74" t="s">
        <v>28</v>
      </c>
      <c r="D81" s="72"/>
      <c r="E81" s="72"/>
      <c r="F81" s="191" t="str">
        <f>E15</f>
        <v xml:space="preserve"> </v>
      </c>
      <c r="G81" s="72"/>
      <c r="H81" s="72"/>
      <c r="I81" s="192" t="s">
        <v>34</v>
      </c>
      <c r="J81" s="191" t="str">
        <f>E21</f>
        <v xml:space="preserve"> </v>
      </c>
      <c r="K81" s="72"/>
      <c r="L81" s="70"/>
    </row>
    <row r="82" s="1" customFormat="1" ht="14.4" customHeight="1">
      <c r="B82" s="44"/>
      <c r="C82" s="74" t="s">
        <v>32</v>
      </c>
      <c r="D82" s="72"/>
      <c r="E82" s="72"/>
      <c r="F82" s="191" t="str">
        <f>IF(E18="","",E18)</f>
        <v/>
      </c>
      <c r="G82" s="72"/>
      <c r="H82" s="72"/>
      <c r="I82" s="189"/>
      <c r="J82" s="72"/>
      <c r="K82" s="72"/>
      <c r="L82" s="70"/>
    </row>
    <row r="83" s="1" customFormat="1" ht="10.32" customHeight="1">
      <c r="B83" s="44"/>
      <c r="C83" s="72"/>
      <c r="D83" s="72"/>
      <c r="E83" s="72"/>
      <c r="F83" s="72"/>
      <c r="G83" s="72"/>
      <c r="H83" s="72"/>
      <c r="I83" s="189"/>
      <c r="J83" s="72"/>
      <c r="K83" s="72"/>
      <c r="L83" s="70"/>
    </row>
    <row r="84" s="9" customFormat="1" ht="29.28" customHeight="1">
      <c r="B84" s="193"/>
      <c r="C84" s="194" t="s">
        <v>123</v>
      </c>
      <c r="D84" s="195" t="s">
        <v>57</v>
      </c>
      <c r="E84" s="195" t="s">
        <v>53</v>
      </c>
      <c r="F84" s="195" t="s">
        <v>124</v>
      </c>
      <c r="G84" s="195" t="s">
        <v>125</v>
      </c>
      <c r="H84" s="195" t="s">
        <v>126</v>
      </c>
      <c r="I84" s="196" t="s">
        <v>127</v>
      </c>
      <c r="J84" s="195" t="s">
        <v>110</v>
      </c>
      <c r="K84" s="197" t="s">
        <v>128</v>
      </c>
      <c r="L84" s="198"/>
      <c r="M84" s="100" t="s">
        <v>129</v>
      </c>
      <c r="N84" s="101" t="s">
        <v>42</v>
      </c>
      <c r="O84" s="101" t="s">
        <v>130</v>
      </c>
      <c r="P84" s="101" t="s">
        <v>131</v>
      </c>
      <c r="Q84" s="101" t="s">
        <v>132</v>
      </c>
      <c r="R84" s="101" t="s">
        <v>133</v>
      </c>
      <c r="S84" s="101" t="s">
        <v>134</v>
      </c>
      <c r="T84" s="102" t="s">
        <v>135</v>
      </c>
    </row>
    <row r="85" s="1" customFormat="1" ht="29.28" customHeight="1">
      <c r="B85" s="44"/>
      <c r="C85" s="106" t="s">
        <v>111</v>
      </c>
      <c r="D85" s="72"/>
      <c r="E85" s="72"/>
      <c r="F85" s="72"/>
      <c r="G85" s="72"/>
      <c r="H85" s="72"/>
      <c r="I85" s="189"/>
      <c r="J85" s="199">
        <f>BK85</f>
        <v>0</v>
      </c>
      <c r="K85" s="72"/>
      <c r="L85" s="70"/>
      <c r="M85" s="103"/>
      <c r="N85" s="104"/>
      <c r="O85" s="104"/>
      <c r="P85" s="200">
        <f>P86</f>
        <v>0</v>
      </c>
      <c r="Q85" s="104"/>
      <c r="R85" s="200">
        <f>R86</f>
        <v>706.93446333999998</v>
      </c>
      <c r="S85" s="104"/>
      <c r="T85" s="201">
        <f>T86</f>
        <v>0</v>
      </c>
      <c r="AT85" s="22" t="s">
        <v>71</v>
      </c>
      <c r="AU85" s="22" t="s">
        <v>112</v>
      </c>
      <c r="BK85" s="202">
        <f>BK86</f>
        <v>0</v>
      </c>
    </row>
    <row r="86" s="10" customFormat="1" ht="37.44001" customHeight="1">
      <c r="B86" s="203"/>
      <c r="C86" s="204"/>
      <c r="D86" s="205" t="s">
        <v>71</v>
      </c>
      <c r="E86" s="206" t="s">
        <v>136</v>
      </c>
      <c r="F86" s="206" t="s">
        <v>137</v>
      </c>
      <c r="G86" s="204"/>
      <c r="H86" s="204"/>
      <c r="I86" s="207"/>
      <c r="J86" s="208">
        <f>BK86</f>
        <v>0</v>
      </c>
      <c r="K86" s="204"/>
      <c r="L86" s="209"/>
      <c r="M86" s="210"/>
      <c r="N86" s="211"/>
      <c r="O86" s="211"/>
      <c r="P86" s="212">
        <f>P87+P207+P216+P221+P234+P367+P371</f>
        <v>0</v>
      </c>
      <c r="Q86" s="211"/>
      <c r="R86" s="212">
        <f>R87+R207+R216+R221+R234+R367+R371</f>
        <v>706.93446333999998</v>
      </c>
      <c r="S86" s="211"/>
      <c r="T86" s="213">
        <f>T87+T207+T216+T221+T234+T367+T371</f>
        <v>0</v>
      </c>
      <c r="AR86" s="214" t="s">
        <v>80</v>
      </c>
      <c r="AT86" s="215" t="s">
        <v>71</v>
      </c>
      <c r="AU86" s="215" t="s">
        <v>72</v>
      </c>
      <c r="AY86" s="214" t="s">
        <v>138</v>
      </c>
      <c r="BK86" s="216">
        <f>BK87+BK207+BK216+BK221+BK234+BK367+BK371</f>
        <v>0</v>
      </c>
    </row>
    <row r="87" s="10" customFormat="1" ht="19.92" customHeight="1">
      <c r="B87" s="203"/>
      <c r="C87" s="204"/>
      <c r="D87" s="205" t="s">
        <v>71</v>
      </c>
      <c r="E87" s="217" t="s">
        <v>80</v>
      </c>
      <c r="F87" s="217" t="s">
        <v>139</v>
      </c>
      <c r="G87" s="204"/>
      <c r="H87" s="204"/>
      <c r="I87" s="207"/>
      <c r="J87" s="218">
        <f>BK87</f>
        <v>0</v>
      </c>
      <c r="K87" s="204"/>
      <c r="L87" s="209"/>
      <c r="M87" s="210"/>
      <c r="N87" s="211"/>
      <c r="O87" s="211"/>
      <c r="P87" s="212">
        <f>SUM(P88:P206)</f>
        <v>0</v>
      </c>
      <c r="Q87" s="211"/>
      <c r="R87" s="212">
        <f>SUM(R88:R206)</f>
        <v>12.397835300000002</v>
      </c>
      <c r="S87" s="211"/>
      <c r="T87" s="213">
        <f>SUM(T88:T206)</f>
        <v>0</v>
      </c>
      <c r="AR87" s="214" t="s">
        <v>80</v>
      </c>
      <c r="AT87" s="215" t="s">
        <v>71</v>
      </c>
      <c r="AU87" s="215" t="s">
        <v>80</v>
      </c>
      <c r="AY87" s="214" t="s">
        <v>138</v>
      </c>
      <c r="BK87" s="216">
        <f>SUM(BK88:BK206)</f>
        <v>0</v>
      </c>
    </row>
    <row r="88" s="1" customFormat="1" ht="25.5" customHeight="1">
      <c r="B88" s="44"/>
      <c r="C88" s="219" t="s">
        <v>80</v>
      </c>
      <c r="D88" s="219" t="s">
        <v>140</v>
      </c>
      <c r="E88" s="220" t="s">
        <v>141</v>
      </c>
      <c r="F88" s="221" t="s">
        <v>142</v>
      </c>
      <c r="G88" s="222" t="s">
        <v>143</v>
      </c>
      <c r="H88" s="223">
        <v>750</v>
      </c>
      <c r="I88" s="224"/>
      <c r="J88" s="225">
        <f>ROUND(I88*H88,2)</f>
        <v>0</v>
      </c>
      <c r="K88" s="221" t="s">
        <v>144</v>
      </c>
      <c r="L88" s="70"/>
      <c r="M88" s="226" t="s">
        <v>16</v>
      </c>
      <c r="N88" s="227" t="s">
        <v>43</v>
      </c>
      <c r="O88" s="45"/>
      <c r="P88" s="228">
        <f>O88*H88</f>
        <v>0</v>
      </c>
      <c r="Q88" s="228">
        <v>0</v>
      </c>
      <c r="R88" s="228">
        <f>Q88*H88</f>
        <v>0</v>
      </c>
      <c r="S88" s="228">
        <v>0</v>
      </c>
      <c r="T88" s="229">
        <f>S88*H88</f>
        <v>0</v>
      </c>
      <c r="AR88" s="22" t="s">
        <v>145</v>
      </c>
      <c r="AT88" s="22" t="s">
        <v>140</v>
      </c>
      <c r="AU88" s="22" t="s">
        <v>82</v>
      </c>
      <c r="AY88" s="22" t="s">
        <v>138</v>
      </c>
      <c r="BE88" s="230">
        <f>IF(N88="základní",J88,0)</f>
        <v>0</v>
      </c>
      <c r="BF88" s="230">
        <f>IF(N88="snížená",J88,0)</f>
        <v>0</v>
      </c>
      <c r="BG88" s="230">
        <f>IF(N88="zákl. přenesená",J88,0)</f>
        <v>0</v>
      </c>
      <c r="BH88" s="230">
        <f>IF(N88="sníž. přenesená",J88,0)</f>
        <v>0</v>
      </c>
      <c r="BI88" s="230">
        <f>IF(N88="nulová",J88,0)</f>
        <v>0</v>
      </c>
      <c r="BJ88" s="22" t="s">
        <v>80</v>
      </c>
      <c r="BK88" s="230">
        <f>ROUND(I88*H88,2)</f>
        <v>0</v>
      </c>
      <c r="BL88" s="22" t="s">
        <v>145</v>
      </c>
      <c r="BM88" s="22" t="s">
        <v>146</v>
      </c>
    </row>
    <row r="89" s="1" customFormat="1">
      <c r="B89" s="44"/>
      <c r="C89" s="72"/>
      <c r="D89" s="231" t="s">
        <v>147</v>
      </c>
      <c r="E89" s="72"/>
      <c r="F89" s="232" t="s">
        <v>148</v>
      </c>
      <c r="G89" s="72"/>
      <c r="H89" s="72"/>
      <c r="I89" s="189"/>
      <c r="J89" s="72"/>
      <c r="K89" s="72"/>
      <c r="L89" s="70"/>
      <c r="M89" s="233"/>
      <c r="N89" s="45"/>
      <c r="O89" s="45"/>
      <c r="P89" s="45"/>
      <c r="Q89" s="45"/>
      <c r="R89" s="45"/>
      <c r="S89" s="45"/>
      <c r="T89" s="93"/>
      <c r="AT89" s="22" t="s">
        <v>147</v>
      </c>
      <c r="AU89" s="22" t="s">
        <v>82</v>
      </c>
    </row>
    <row r="90" s="11" customFormat="1">
      <c r="B90" s="234"/>
      <c r="C90" s="235"/>
      <c r="D90" s="231" t="s">
        <v>149</v>
      </c>
      <c r="E90" s="236" t="s">
        <v>16</v>
      </c>
      <c r="F90" s="237" t="s">
        <v>150</v>
      </c>
      <c r="G90" s="235"/>
      <c r="H90" s="238">
        <v>750</v>
      </c>
      <c r="I90" s="239"/>
      <c r="J90" s="235"/>
      <c r="K90" s="235"/>
      <c r="L90" s="240"/>
      <c r="M90" s="241"/>
      <c r="N90" s="242"/>
      <c r="O90" s="242"/>
      <c r="P90" s="242"/>
      <c r="Q90" s="242"/>
      <c r="R90" s="242"/>
      <c r="S90" s="242"/>
      <c r="T90" s="243"/>
      <c r="AT90" s="244" t="s">
        <v>149</v>
      </c>
      <c r="AU90" s="244" t="s">
        <v>82</v>
      </c>
      <c r="AV90" s="11" t="s">
        <v>82</v>
      </c>
      <c r="AW90" s="11" t="s">
        <v>35</v>
      </c>
      <c r="AX90" s="11" t="s">
        <v>72</v>
      </c>
      <c r="AY90" s="244" t="s">
        <v>138</v>
      </c>
    </row>
    <row r="91" s="12" customFormat="1">
      <c r="B91" s="245"/>
      <c r="C91" s="246"/>
      <c r="D91" s="231" t="s">
        <v>149</v>
      </c>
      <c r="E91" s="247" t="s">
        <v>16</v>
      </c>
      <c r="F91" s="248" t="s">
        <v>151</v>
      </c>
      <c r="G91" s="246"/>
      <c r="H91" s="249">
        <v>750</v>
      </c>
      <c r="I91" s="250"/>
      <c r="J91" s="246"/>
      <c r="K91" s="246"/>
      <c r="L91" s="251"/>
      <c r="M91" s="252"/>
      <c r="N91" s="253"/>
      <c r="O91" s="253"/>
      <c r="P91" s="253"/>
      <c r="Q91" s="253"/>
      <c r="R91" s="253"/>
      <c r="S91" s="253"/>
      <c r="T91" s="254"/>
      <c r="AT91" s="255" t="s">
        <v>149</v>
      </c>
      <c r="AU91" s="255" t="s">
        <v>82</v>
      </c>
      <c r="AV91" s="12" t="s">
        <v>145</v>
      </c>
      <c r="AW91" s="12" t="s">
        <v>35</v>
      </c>
      <c r="AX91" s="12" t="s">
        <v>80</v>
      </c>
      <c r="AY91" s="255" t="s">
        <v>138</v>
      </c>
    </row>
    <row r="92" s="1" customFormat="1" ht="25.5" customHeight="1">
      <c r="B92" s="44"/>
      <c r="C92" s="219" t="s">
        <v>82</v>
      </c>
      <c r="D92" s="219" t="s">
        <v>140</v>
      </c>
      <c r="E92" s="220" t="s">
        <v>152</v>
      </c>
      <c r="F92" s="221" t="s">
        <v>153</v>
      </c>
      <c r="G92" s="222" t="s">
        <v>154</v>
      </c>
      <c r="H92" s="223">
        <v>75</v>
      </c>
      <c r="I92" s="224"/>
      <c r="J92" s="225">
        <f>ROUND(I92*H92,2)</f>
        <v>0</v>
      </c>
      <c r="K92" s="221" t="s">
        <v>144</v>
      </c>
      <c r="L92" s="70"/>
      <c r="M92" s="226" t="s">
        <v>16</v>
      </c>
      <c r="N92" s="227" t="s">
        <v>43</v>
      </c>
      <c r="O92" s="45"/>
      <c r="P92" s="228">
        <f>O92*H92</f>
        <v>0</v>
      </c>
      <c r="Q92" s="228">
        <v>0</v>
      </c>
      <c r="R92" s="228">
        <f>Q92*H92</f>
        <v>0</v>
      </c>
      <c r="S92" s="228">
        <v>0</v>
      </c>
      <c r="T92" s="229">
        <f>S92*H92</f>
        <v>0</v>
      </c>
      <c r="AR92" s="22" t="s">
        <v>145</v>
      </c>
      <c r="AT92" s="22" t="s">
        <v>140</v>
      </c>
      <c r="AU92" s="22" t="s">
        <v>82</v>
      </c>
      <c r="AY92" s="22" t="s">
        <v>138</v>
      </c>
      <c r="BE92" s="230">
        <f>IF(N92="základní",J92,0)</f>
        <v>0</v>
      </c>
      <c r="BF92" s="230">
        <f>IF(N92="snížená",J92,0)</f>
        <v>0</v>
      </c>
      <c r="BG92" s="230">
        <f>IF(N92="zákl. přenesená",J92,0)</f>
        <v>0</v>
      </c>
      <c r="BH92" s="230">
        <f>IF(N92="sníž. přenesená",J92,0)</f>
        <v>0</v>
      </c>
      <c r="BI92" s="230">
        <f>IF(N92="nulová",J92,0)</f>
        <v>0</v>
      </c>
      <c r="BJ92" s="22" t="s">
        <v>80</v>
      </c>
      <c r="BK92" s="230">
        <f>ROUND(I92*H92,2)</f>
        <v>0</v>
      </c>
      <c r="BL92" s="22" t="s">
        <v>145</v>
      </c>
      <c r="BM92" s="22" t="s">
        <v>155</v>
      </c>
    </row>
    <row r="93" s="1" customFormat="1">
      <c r="B93" s="44"/>
      <c r="C93" s="72"/>
      <c r="D93" s="231" t="s">
        <v>147</v>
      </c>
      <c r="E93" s="72"/>
      <c r="F93" s="232" t="s">
        <v>156</v>
      </c>
      <c r="G93" s="72"/>
      <c r="H93" s="72"/>
      <c r="I93" s="189"/>
      <c r="J93" s="72"/>
      <c r="K93" s="72"/>
      <c r="L93" s="70"/>
      <c r="M93" s="233"/>
      <c r="N93" s="45"/>
      <c r="O93" s="45"/>
      <c r="P93" s="45"/>
      <c r="Q93" s="45"/>
      <c r="R93" s="45"/>
      <c r="S93" s="45"/>
      <c r="T93" s="93"/>
      <c r="AT93" s="22" t="s">
        <v>147</v>
      </c>
      <c r="AU93" s="22" t="s">
        <v>82</v>
      </c>
    </row>
    <row r="94" s="11" customFormat="1">
      <c r="B94" s="234"/>
      <c r="C94" s="235"/>
      <c r="D94" s="231" t="s">
        <v>149</v>
      </c>
      <c r="E94" s="236" t="s">
        <v>16</v>
      </c>
      <c r="F94" s="237" t="s">
        <v>157</v>
      </c>
      <c r="G94" s="235"/>
      <c r="H94" s="238">
        <v>75</v>
      </c>
      <c r="I94" s="239"/>
      <c r="J94" s="235"/>
      <c r="K94" s="235"/>
      <c r="L94" s="240"/>
      <c r="M94" s="241"/>
      <c r="N94" s="242"/>
      <c r="O94" s="242"/>
      <c r="P94" s="242"/>
      <c r="Q94" s="242"/>
      <c r="R94" s="242"/>
      <c r="S94" s="242"/>
      <c r="T94" s="243"/>
      <c r="AT94" s="244" t="s">
        <v>149</v>
      </c>
      <c r="AU94" s="244" t="s">
        <v>82</v>
      </c>
      <c r="AV94" s="11" t="s">
        <v>82</v>
      </c>
      <c r="AW94" s="11" t="s">
        <v>35</v>
      </c>
      <c r="AX94" s="11" t="s">
        <v>72</v>
      </c>
      <c r="AY94" s="244" t="s">
        <v>138</v>
      </c>
    </row>
    <row r="95" s="12" customFormat="1">
      <c r="B95" s="245"/>
      <c r="C95" s="246"/>
      <c r="D95" s="231" t="s">
        <v>149</v>
      </c>
      <c r="E95" s="247" t="s">
        <v>16</v>
      </c>
      <c r="F95" s="248" t="s">
        <v>151</v>
      </c>
      <c r="G95" s="246"/>
      <c r="H95" s="249">
        <v>75</v>
      </c>
      <c r="I95" s="250"/>
      <c r="J95" s="246"/>
      <c r="K95" s="246"/>
      <c r="L95" s="251"/>
      <c r="M95" s="252"/>
      <c r="N95" s="253"/>
      <c r="O95" s="253"/>
      <c r="P95" s="253"/>
      <c r="Q95" s="253"/>
      <c r="R95" s="253"/>
      <c r="S95" s="253"/>
      <c r="T95" s="254"/>
      <c r="AT95" s="255" t="s">
        <v>149</v>
      </c>
      <c r="AU95" s="255" t="s">
        <v>82</v>
      </c>
      <c r="AV95" s="12" t="s">
        <v>145</v>
      </c>
      <c r="AW95" s="12" t="s">
        <v>35</v>
      </c>
      <c r="AX95" s="12" t="s">
        <v>80</v>
      </c>
      <c r="AY95" s="255" t="s">
        <v>138</v>
      </c>
    </row>
    <row r="96" s="1" customFormat="1" ht="63.75" customHeight="1">
      <c r="B96" s="44"/>
      <c r="C96" s="219" t="s">
        <v>158</v>
      </c>
      <c r="D96" s="219" t="s">
        <v>140</v>
      </c>
      <c r="E96" s="220" t="s">
        <v>159</v>
      </c>
      <c r="F96" s="221" t="s">
        <v>160</v>
      </c>
      <c r="G96" s="222" t="s">
        <v>161</v>
      </c>
      <c r="H96" s="223">
        <v>151.80000000000001</v>
      </c>
      <c r="I96" s="224"/>
      <c r="J96" s="225">
        <f>ROUND(I96*H96,2)</f>
        <v>0</v>
      </c>
      <c r="K96" s="221" t="s">
        <v>144</v>
      </c>
      <c r="L96" s="70"/>
      <c r="M96" s="226" t="s">
        <v>16</v>
      </c>
      <c r="N96" s="227" t="s">
        <v>43</v>
      </c>
      <c r="O96" s="45"/>
      <c r="P96" s="228">
        <f>O96*H96</f>
        <v>0</v>
      </c>
      <c r="Q96" s="228">
        <v>0.0086800000000000002</v>
      </c>
      <c r="R96" s="228">
        <f>Q96*H96</f>
        <v>1.3176240000000001</v>
      </c>
      <c r="S96" s="228">
        <v>0</v>
      </c>
      <c r="T96" s="229">
        <f>S96*H96</f>
        <v>0</v>
      </c>
      <c r="AR96" s="22" t="s">
        <v>145</v>
      </c>
      <c r="AT96" s="22" t="s">
        <v>140</v>
      </c>
      <c r="AU96" s="22" t="s">
        <v>82</v>
      </c>
      <c r="AY96" s="22" t="s">
        <v>138</v>
      </c>
      <c r="BE96" s="230">
        <f>IF(N96="základní",J96,0)</f>
        <v>0</v>
      </c>
      <c r="BF96" s="230">
        <f>IF(N96="snížená",J96,0)</f>
        <v>0</v>
      </c>
      <c r="BG96" s="230">
        <f>IF(N96="zákl. přenesená",J96,0)</f>
        <v>0</v>
      </c>
      <c r="BH96" s="230">
        <f>IF(N96="sníž. přenesená",J96,0)</f>
        <v>0</v>
      </c>
      <c r="BI96" s="230">
        <f>IF(N96="nulová",J96,0)</f>
        <v>0</v>
      </c>
      <c r="BJ96" s="22" t="s">
        <v>80</v>
      </c>
      <c r="BK96" s="230">
        <f>ROUND(I96*H96,2)</f>
        <v>0</v>
      </c>
      <c r="BL96" s="22" t="s">
        <v>145</v>
      </c>
      <c r="BM96" s="22" t="s">
        <v>162</v>
      </c>
    </row>
    <row r="97" s="1" customFormat="1">
      <c r="B97" s="44"/>
      <c r="C97" s="72"/>
      <c r="D97" s="231" t="s">
        <v>147</v>
      </c>
      <c r="E97" s="72"/>
      <c r="F97" s="232" t="s">
        <v>163</v>
      </c>
      <c r="G97" s="72"/>
      <c r="H97" s="72"/>
      <c r="I97" s="189"/>
      <c r="J97" s="72"/>
      <c r="K97" s="72"/>
      <c r="L97" s="70"/>
      <c r="M97" s="233"/>
      <c r="N97" s="45"/>
      <c r="O97" s="45"/>
      <c r="P97" s="45"/>
      <c r="Q97" s="45"/>
      <c r="R97" s="45"/>
      <c r="S97" s="45"/>
      <c r="T97" s="93"/>
      <c r="AT97" s="22" t="s">
        <v>147</v>
      </c>
      <c r="AU97" s="22" t="s">
        <v>82</v>
      </c>
    </row>
    <row r="98" s="11" customFormat="1">
      <c r="B98" s="234"/>
      <c r="C98" s="235"/>
      <c r="D98" s="231" t="s">
        <v>149</v>
      </c>
      <c r="E98" s="236" t="s">
        <v>16</v>
      </c>
      <c r="F98" s="237" t="s">
        <v>164</v>
      </c>
      <c r="G98" s="235"/>
      <c r="H98" s="238">
        <v>151.80000000000001</v>
      </c>
      <c r="I98" s="239"/>
      <c r="J98" s="235"/>
      <c r="K98" s="235"/>
      <c r="L98" s="240"/>
      <c r="M98" s="241"/>
      <c r="N98" s="242"/>
      <c r="O98" s="242"/>
      <c r="P98" s="242"/>
      <c r="Q98" s="242"/>
      <c r="R98" s="242"/>
      <c r="S98" s="242"/>
      <c r="T98" s="243"/>
      <c r="AT98" s="244" t="s">
        <v>149</v>
      </c>
      <c r="AU98" s="244" t="s">
        <v>82</v>
      </c>
      <c r="AV98" s="11" t="s">
        <v>82</v>
      </c>
      <c r="AW98" s="11" t="s">
        <v>35</v>
      </c>
      <c r="AX98" s="11" t="s">
        <v>72</v>
      </c>
      <c r="AY98" s="244" t="s">
        <v>138</v>
      </c>
    </row>
    <row r="99" s="12" customFormat="1">
      <c r="B99" s="245"/>
      <c r="C99" s="246"/>
      <c r="D99" s="231" t="s">
        <v>149</v>
      </c>
      <c r="E99" s="247" t="s">
        <v>16</v>
      </c>
      <c r="F99" s="248" t="s">
        <v>151</v>
      </c>
      <c r="G99" s="246"/>
      <c r="H99" s="249">
        <v>151.80000000000001</v>
      </c>
      <c r="I99" s="250"/>
      <c r="J99" s="246"/>
      <c r="K99" s="246"/>
      <c r="L99" s="251"/>
      <c r="M99" s="252"/>
      <c r="N99" s="253"/>
      <c r="O99" s="253"/>
      <c r="P99" s="253"/>
      <c r="Q99" s="253"/>
      <c r="R99" s="253"/>
      <c r="S99" s="253"/>
      <c r="T99" s="254"/>
      <c r="AT99" s="255" t="s">
        <v>149</v>
      </c>
      <c r="AU99" s="255" t="s">
        <v>82</v>
      </c>
      <c r="AV99" s="12" t="s">
        <v>145</v>
      </c>
      <c r="AW99" s="12" t="s">
        <v>35</v>
      </c>
      <c r="AX99" s="12" t="s">
        <v>80</v>
      </c>
      <c r="AY99" s="255" t="s">
        <v>138</v>
      </c>
    </row>
    <row r="100" s="1" customFormat="1" ht="63.75" customHeight="1">
      <c r="B100" s="44"/>
      <c r="C100" s="219" t="s">
        <v>145</v>
      </c>
      <c r="D100" s="219" t="s">
        <v>140</v>
      </c>
      <c r="E100" s="220" t="s">
        <v>165</v>
      </c>
      <c r="F100" s="221" t="s">
        <v>166</v>
      </c>
      <c r="G100" s="222" t="s">
        <v>161</v>
      </c>
      <c r="H100" s="223">
        <v>102.40000000000001</v>
      </c>
      <c r="I100" s="224"/>
      <c r="J100" s="225">
        <f>ROUND(I100*H100,2)</f>
        <v>0</v>
      </c>
      <c r="K100" s="221" t="s">
        <v>144</v>
      </c>
      <c r="L100" s="70"/>
      <c r="M100" s="226" t="s">
        <v>16</v>
      </c>
      <c r="N100" s="227" t="s">
        <v>43</v>
      </c>
      <c r="O100" s="45"/>
      <c r="P100" s="228">
        <f>O100*H100</f>
        <v>0</v>
      </c>
      <c r="Q100" s="228">
        <v>0.036900000000000002</v>
      </c>
      <c r="R100" s="228">
        <f>Q100*H100</f>
        <v>3.7785600000000006</v>
      </c>
      <c r="S100" s="228">
        <v>0</v>
      </c>
      <c r="T100" s="229">
        <f>S100*H100</f>
        <v>0</v>
      </c>
      <c r="AR100" s="22" t="s">
        <v>145</v>
      </c>
      <c r="AT100" s="22" t="s">
        <v>140</v>
      </c>
      <c r="AU100" s="22" t="s">
        <v>82</v>
      </c>
      <c r="AY100" s="22" t="s">
        <v>138</v>
      </c>
      <c r="BE100" s="230">
        <f>IF(N100="základní",J100,0)</f>
        <v>0</v>
      </c>
      <c r="BF100" s="230">
        <f>IF(N100="snížená",J100,0)</f>
        <v>0</v>
      </c>
      <c r="BG100" s="230">
        <f>IF(N100="zákl. přenesená",J100,0)</f>
        <v>0</v>
      </c>
      <c r="BH100" s="230">
        <f>IF(N100="sníž. přenesená",J100,0)</f>
        <v>0</v>
      </c>
      <c r="BI100" s="230">
        <f>IF(N100="nulová",J100,0)</f>
        <v>0</v>
      </c>
      <c r="BJ100" s="22" t="s">
        <v>80</v>
      </c>
      <c r="BK100" s="230">
        <f>ROUND(I100*H100,2)</f>
        <v>0</v>
      </c>
      <c r="BL100" s="22" t="s">
        <v>145</v>
      </c>
      <c r="BM100" s="22" t="s">
        <v>167</v>
      </c>
    </row>
    <row r="101" s="1" customFormat="1">
      <c r="B101" s="44"/>
      <c r="C101" s="72"/>
      <c r="D101" s="231" t="s">
        <v>147</v>
      </c>
      <c r="E101" s="72"/>
      <c r="F101" s="232" t="s">
        <v>163</v>
      </c>
      <c r="G101" s="72"/>
      <c r="H101" s="72"/>
      <c r="I101" s="189"/>
      <c r="J101" s="72"/>
      <c r="K101" s="72"/>
      <c r="L101" s="70"/>
      <c r="M101" s="233"/>
      <c r="N101" s="45"/>
      <c r="O101" s="45"/>
      <c r="P101" s="45"/>
      <c r="Q101" s="45"/>
      <c r="R101" s="45"/>
      <c r="S101" s="45"/>
      <c r="T101" s="93"/>
      <c r="AT101" s="22" t="s">
        <v>147</v>
      </c>
      <c r="AU101" s="22" t="s">
        <v>82</v>
      </c>
    </row>
    <row r="102" s="11" customFormat="1">
      <c r="B102" s="234"/>
      <c r="C102" s="235"/>
      <c r="D102" s="231" t="s">
        <v>149</v>
      </c>
      <c r="E102" s="236" t="s">
        <v>16</v>
      </c>
      <c r="F102" s="237" t="s">
        <v>168</v>
      </c>
      <c r="G102" s="235"/>
      <c r="H102" s="238">
        <v>102.40000000000001</v>
      </c>
      <c r="I102" s="239"/>
      <c r="J102" s="235"/>
      <c r="K102" s="235"/>
      <c r="L102" s="240"/>
      <c r="M102" s="241"/>
      <c r="N102" s="242"/>
      <c r="O102" s="242"/>
      <c r="P102" s="242"/>
      <c r="Q102" s="242"/>
      <c r="R102" s="242"/>
      <c r="S102" s="242"/>
      <c r="T102" s="243"/>
      <c r="AT102" s="244" t="s">
        <v>149</v>
      </c>
      <c r="AU102" s="244" t="s">
        <v>82</v>
      </c>
      <c r="AV102" s="11" t="s">
        <v>82</v>
      </c>
      <c r="AW102" s="11" t="s">
        <v>35</v>
      </c>
      <c r="AX102" s="11" t="s">
        <v>72</v>
      </c>
      <c r="AY102" s="244" t="s">
        <v>138</v>
      </c>
    </row>
    <row r="103" s="12" customFormat="1">
      <c r="B103" s="245"/>
      <c r="C103" s="246"/>
      <c r="D103" s="231" t="s">
        <v>149</v>
      </c>
      <c r="E103" s="247" t="s">
        <v>16</v>
      </c>
      <c r="F103" s="248" t="s">
        <v>151</v>
      </c>
      <c r="G103" s="246"/>
      <c r="H103" s="249">
        <v>102.40000000000001</v>
      </c>
      <c r="I103" s="250"/>
      <c r="J103" s="246"/>
      <c r="K103" s="246"/>
      <c r="L103" s="251"/>
      <c r="M103" s="252"/>
      <c r="N103" s="253"/>
      <c r="O103" s="253"/>
      <c r="P103" s="253"/>
      <c r="Q103" s="253"/>
      <c r="R103" s="253"/>
      <c r="S103" s="253"/>
      <c r="T103" s="254"/>
      <c r="AT103" s="255" t="s">
        <v>149</v>
      </c>
      <c r="AU103" s="255" t="s">
        <v>82</v>
      </c>
      <c r="AV103" s="12" t="s">
        <v>145</v>
      </c>
      <c r="AW103" s="12" t="s">
        <v>35</v>
      </c>
      <c r="AX103" s="12" t="s">
        <v>80</v>
      </c>
      <c r="AY103" s="255" t="s">
        <v>138</v>
      </c>
    </row>
    <row r="104" s="1" customFormat="1" ht="25.5" customHeight="1">
      <c r="B104" s="44"/>
      <c r="C104" s="219" t="s">
        <v>169</v>
      </c>
      <c r="D104" s="219" t="s">
        <v>140</v>
      </c>
      <c r="E104" s="220" t="s">
        <v>170</v>
      </c>
      <c r="F104" s="221" t="s">
        <v>171</v>
      </c>
      <c r="G104" s="222" t="s">
        <v>172</v>
      </c>
      <c r="H104" s="223">
        <v>15</v>
      </c>
      <c r="I104" s="224"/>
      <c r="J104" s="225">
        <f>ROUND(I104*H104,2)</f>
        <v>0</v>
      </c>
      <c r="K104" s="221" t="s">
        <v>144</v>
      </c>
      <c r="L104" s="70"/>
      <c r="M104" s="226" t="s">
        <v>16</v>
      </c>
      <c r="N104" s="227" t="s">
        <v>43</v>
      </c>
      <c r="O104" s="45"/>
      <c r="P104" s="228">
        <f>O104*H104</f>
        <v>0</v>
      </c>
      <c r="Q104" s="228">
        <v>0.00064999999999999997</v>
      </c>
      <c r="R104" s="228">
        <f>Q104*H104</f>
        <v>0.00975</v>
      </c>
      <c r="S104" s="228">
        <v>0</v>
      </c>
      <c r="T104" s="229">
        <f>S104*H104</f>
        <v>0</v>
      </c>
      <c r="AR104" s="22" t="s">
        <v>145</v>
      </c>
      <c r="AT104" s="22" t="s">
        <v>140</v>
      </c>
      <c r="AU104" s="22" t="s">
        <v>82</v>
      </c>
      <c r="AY104" s="22" t="s">
        <v>138</v>
      </c>
      <c r="BE104" s="230">
        <f>IF(N104="základní",J104,0)</f>
        <v>0</v>
      </c>
      <c r="BF104" s="230">
        <f>IF(N104="snížená",J104,0)</f>
        <v>0</v>
      </c>
      <c r="BG104" s="230">
        <f>IF(N104="zákl. přenesená",J104,0)</f>
        <v>0</v>
      </c>
      <c r="BH104" s="230">
        <f>IF(N104="sníž. přenesená",J104,0)</f>
        <v>0</v>
      </c>
      <c r="BI104" s="230">
        <f>IF(N104="nulová",J104,0)</f>
        <v>0</v>
      </c>
      <c r="BJ104" s="22" t="s">
        <v>80</v>
      </c>
      <c r="BK104" s="230">
        <f>ROUND(I104*H104,2)</f>
        <v>0</v>
      </c>
      <c r="BL104" s="22" t="s">
        <v>145</v>
      </c>
      <c r="BM104" s="22" t="s">
        <v>173</v>
      </c>
    </row>
    <row r="105" s="1" customFormat="1">
      <c r="B105" s="44"/>
      <c r="C105" s="72"/>
      <c r="D105" s="231" t="s">
        <v>147</v>
      </c>
      <c r="E105" s="72"/>
      <c r="F105" s="232" t="s">
        <v>174</v>
      </c>
      <c r="G105" s="72"/>
      <c r="H105" s="72"/>
      <c r="I105" s="189"/>
      <c r="J105" s="72"/>
      <c r="K105" s="72"/>
      <c r="L105" s="70"/>
      <c r="M105" s="233"/>
      <c r="N105" s="45"/>
      <c r="O105" s="45"/>
      <c r="P105" s="45"/>
      <c r="Q105" s="45"/>
      <c r="R105" s="45"/>
      <c r="S105" s="45"/>
      <c r="T105" s="93"/>
      <c r="AT105" s="22" t="s">
        <v>147</v>
      </c>
      <c r="AU105" s="22" t="s">
        <v>82</v>
      </c>
    </row>
    <row r="106" s="11" customFormat="1">
      <c r="B106" s="234"/>
      <c r="C106" s="235"/>
      <c r="D106" s="231" t="s">
        <v>149</v>
      </c>
      <c r="E106" s="236" t="s">
        <v>16</v>
      </c>
      <c r="F106" s="237" t="s">
        <v>175</v>
      </c>
      <c r="G106" s="235"/>
      <c r="H106" s="238">
        <v>15</v>
      </c>
      <c r="I106" s="239"/>
      <c r="J106" s="235"/>
      <c r="K106" s="235"/>
      <c r="L106" s="240"/>
      <c r="M106" s="241"/>
      <c r="N106" s="242"/>
      <c r="O106" s="242"/>
      <c r="P106" s="242"/>
      <c r="Q106" s="242"/>
      <c r="R106" s="242"/>
      <c r="S106" s="242"/>
      <c r="T106" s="243"/>
      <c r="AT106" s="244" t="s">
        <v>149</v>
      </c>
      <c r="AU106" s="244" t="s">
        <v>82</v>
      </c>
      <c r="AV106" s="11" t="s">
        <v>82</v>
      </c>
      <c r="AW106" s="11" t="s">
        <v>35</v>
      </c>
      <c r="AX106" s="11" t="s">
        <v>72</v>
      </c>
      <c r="AY106" s="244" t="s">
        <v>138</v>
      </c>
    </row>
    <row r="107" s="12" customFormat="1">
      <c r="B107" s="245"/>
      <c r="C107" s="246"/>
      <c r="D107" s="231" t="s">
        <v>149</v>
      </c>
      <c r="E107" s="247" t="s">
        <v>16</v>
      </c>
      <c r="F107" s="248" t="s">
        <v>151</v>
      </c>
      <c r="G107" s="246"/>
      <c r="H107" s="249">
        <v>15</v>
      </c>
      <c r="I107" s="250"/>
      <c r="J107" s="246"/>
      <c r="K107" s="246"/>
      <c r="L107" s="251"/>
      <c r="M107" s="252"/>
      <c r="N107" s="253"/>
      <c r="O107" s="253"/>
      <c r="P107" s="253"/>
      <c r="Q107" s="253"/>
      <c r="R107" s="253"/>
      <c r="S107" s="253"/>
      <c r="T107" s="254"/>
      <c r="AT107" s="255" t="s">
        <v>149</v>
      </c>
      <c r="AU107" s="255" t="s">
        <v>82</v>
      </c>
      <c r="AV107" s="12" t="s">
        <v>145</v>
      </c>
      <c r="AW107" s="12" t="s">
        <v>35</v>
      </c>
      <c r="AX107" s="12" t="s">
        <v>80</v>
      </c>
      <c r="AY107" s="255" t="s">
        <v>138</v>
      </c>
    </row>
    <row r="108" s="1" customFormat="1" ht="25.5" customHeight="1">
      <c r="B108" s="44"/>
      <c r="C108" s="219" t="s">
        <v>176</v>
      </c>
      <c r="D108" s="219" t="s">
        <v>140</v>
      </c>
      <c r="E108" s="220" t="s">
        <v>177</v>
      </c>
      <c r="F108" s="221" t="s">
        <v>178</v>
      </c>
      <c r="G108" s="222" t="s">
        <v>172</v>
      </c>
      <c r="H108" s="223">
        <v>15</v>
      </c>
      <c r="I108" s="224"/>
      <c r="J108" s="225">
        <f>ROUND(I108*H108,2)</f>
        <v>0</v>
      </c>
      <c r="K108" s="221" t="s">
        <v>144</v>
      </c>
      <c r="L108" s="70"/>
      <c r="M108" s="226" t="s">
        <v>16</v>
      </c>
      <c r="N108" s="227" t="s">
        <v>43</v>
      </c>
      <c r="O108" s="45"/>
      <c r="P108" s="228">
        <f>O108*H108</f>
        <v>0</v>
      </c>
      <c r="Q108" s="228">
        <v>0</v>
      </c>
      <c r="R108" s="228">
        <f>Q108*H108</f>
        <v>0</v>
      </c>
      <c r="S108" s="228">
        <v>0</v>
      </c>
      <c r="T108" s="229">
        <f>S108*H108</f>
        <v>0</v>
      </c>
      <c r="AR108" s="22" t="s">
        <v>145</v>
      </c>
      <c r="AT108" s="22" t="s">
        <v>140</v>
      </c>
      <c r="AU108" s="22" t="s">
        <v>82</v>
      </c>
      <c r="AY108" s="22" t="s">
        <v>138</v>
      </c>
      <c r="BE108" s="230">
        <f>IF(N108="základní",J108,0)</f>
        <v>0</v>
      </c>
      <c r="BF108" s="230">
        <f>IF(N108="snížená",J108,0)</f>
        <v>0</v>
      </c>
      <c r="BG108" s="230">
        <f>IF(N108="zákl. přenesená",J108,0)</f>
        <v>0</v>
      </c>
      <c r="BH108" s="230">
        <f>IF(N108="sníž. přenesená",J108,0)</f>
        <v>0</v>
      </c>
      <c r="BI108" s="230">
        <f>IF(N108="nulová",J108,0)</f>
        <v>0</v>
      </c>
      <c r="BJ108" s="22" t="s">
        <v>80</v>
      </c>
      <c r="BK108" s="230">
        <f>ROUND(I108*H108,2)</f>
        <v>0</v>
      </c>
      <c r="BL108" s="22" t="s">
        <v>145</v>
      </c>
      <c r="BM108" s="22" t="s">
        <v>179</v>
      </c>
    </row>
    <row r="109" s="1" customFormat="1">
      <c r="B109" s="44"/>
      <c r="C109" s="72"/>
      <c r="D109" s="231" t="s">
        <v>147</v>
      </c>
      <c r="E109" s="72"/>
      <c r="F109" s="232" t="s">
        <v>174</v>
      </c>
      <c r="G109" s="72"/>
      <c r="H109" s="72"/>
      <c r="I109" s="189"/>
      <c r="J109" s="72"/>
      <c r="K109" s="72"/>
      <c r="L109" s="70"/>
      <c r="M109" s="233"/>
      <c r="N109" s="45"/>
      <c r="O109" s="45"/>
      <c r="P109" s="45"/>
      <c r="Q109" s="45"/>
      <c r="R109" s="45"/>
      <c r="S109" s="45"/>
      <c r="T109" s="93"/>
      <c r="AT109" s="22" t="s">
        <v>147</v>
      </c>
      <c r="AU109" s="22" t="s">
        <v>82</v>
      </c>
    </row>
    <row r="110" s="11" customFormat="1">
      <c r="B110" s="234"/>
      <c r="C110" s="235"/>
      <c r="D110" s="231" t="s">
        <v>149</v>
      </c>
      <c r="E110" s="236" t="s">
        <v>16</v>
      </c>
      <c r="F110" s="237" t="s">
        <v>175</v>
      </c>
      <c r="G110" s="235"/>
      <c r="H110" s="238">
        <v>15</v>
      </c>
      <c r="I110" s="239"/>
      <c r="J110" s="235"/>
      <c r="K110" s="235"/>
      <c r="L110" s="240"/>
      <c r="M110" s="241"/>
      <c r="N110" s="242"/>
      <c r="O110" s="242"/>
      <c r="P110" s="242"/>
      <c r="Q110" s="242"/>
      <c r="R110" s="242"/>
      <c r="S110" s="242"/>
      <c r="T110" s="243"/>
      <c r="AT110" s="244" t="s">
        <v>149</v>
      </c>
      <c r="AU110" s="244" t="s">
        <v>82</v>
      </c>
      <c r="AV110" s="11" t="s">
        <v>82</v>
      </c>
      <c r="AW110" s="11" t="s">
        <v>35</v>
      </c>
      <c r="AX110" s="11" t="s">
        <v>72</v>
      </c>
      <c r="AY110" s="244" t="s">
        <v>138</v>
      </c>
    </row>
    <row r="111" s="12" customFormat="1">
      <c r="B111" s="245"/>
      <c r="C111" s="246"/>
      <c r="D111" s="231" t="s">
        <v>149</v>
      </c>
      <c r="E111" s="247" t="s">
        <v>16</v>
      </c>
      <c r="F111" s="248" t="s">
        <v>151</v>
      </c>
      <c r="G111" s="246"/>
      <c r="H111" s="249">
        <v>15</v>
      </c>
      <c r="I111" s="250"/>
      <c r="J111" s="246"/>
      <c r="K111" s="246"/>
      <c r="L111" s="251"/>
      <c r="M111" s="252"/>
      <c r="N111" s="253"/>
      <c r="O111" s="253"/>
      <c r="P111" s="253"/>
      <c r="Q111" s="253"/>
      <c r="R111" s="253"/>
      <c r="S111" s="253"/>
      <c r="T111" s="254"/>
      <c r="AT111" s="255" t="s">
        <v>149</v>
      </c>
      <c r="AU111" s="255" t="s">
        <v>82</v>
      </c>
      <c r="AV111" s="12" t="s">
        <v>145</v>
      </c>
      <c r="AW111" s="12" t="s">
        <v>35</v>
      </c>
      <c r="AX111" s="12" t="s">
        <v>80</v>
      </c>
      <c r="AY111" s="255" t="s">
        <v>138</v>
      </c>
    </row>
    <row r="112" s="1" customFormat="1" ht="25.5" customHeight="1">
      <c r="B112" s="44"/>
      <c r="C112" s="219" t="s">
        <v>180</v>
      </c>
      <c r="D112" s="219" t="s">
        <v>140</v>
      </c>
      <c r="E112" s="220" t="s">
        <v>181</v>
      </c>
      <c r="F112" s="221" t="s">
        <v>182</v>
      </c>
      <c r="G112" s="222" t="s">
        <v>161</v>
      </c>
      <c r="H112" s="223">
        <v>2790.2199999999998</v>
      </c>
      <c r="I112" s="224"/>
      <c r="J112" s="225">
        <f>ROUND(I112*H112,2)</f>
        <v>0</v>
      </c>
      <c r="K112" s="221" t="s">
        <v>144</v>
      </c>
      <c r="L112" s="70"/>
      <c r="M112" s="226" t="s">
        <v>16</v>
      </c>
      <c r="N112" s="227" t="s">
        <v>43</v>
      </c>
      <c r="O112" s="45"/>
      <c r="P112" s="228">
        <f>O112*H112</f>
        <v>0</v>
      </c>
      <c r="Q112" s="228">
        <v>0.00013999999999999999</v>
      </c>
      <c r="R112" s="228">
        <f>Q112*H112</f>
        <v>0.39063079999999994</v>
      </c>
      <c r="S112" s="228">
        <v>0</v>
      </c>
      <c r="T112" s="229">
        <f>S112*H112</f>
        <v>0</v>
      </c>
      <c r="AR112" s="22" t="s">
        <v>145</v>
      </c>
      <c r="AT112" s="22" t="s">
        <v>140</v>
      </c>
      <c r="AU112" s="22" t="s">
        <v>82</v>
      </c>
      <c r="AY112" s="22" t="s">
        <v>138</v>
      </c>
      <c r="BE112" s="230">
        <f>IF(N112="základní",J112,0)</f>
        <v>0</v>
      </c>
      <c r="BF112" s="230">
        <f>IF(N112="snížená",J112,0)</f>
        <v>0</v>
      </c>
      <c r="BG112" s="230">
        <f>IF(N112="zákl. přenesená",J112,0)</f>
        <v>0</v>
      </c>
      <c r="BH112" s="230">
        <f>IF(N112="sníž. přenesená",J112,0)</f>
        <v>0</v>
      </c>
      <c r="BI112" s="230">
        <f>IF(N112="nulová",J112,0)</f>
        <v>0</v>
      </c>
      <c r="BJ112" s="22" t="s">
        <v>80</v>
      </c>
      <c r="BK112" s="230">
        <f>ROUND(I112*H112,2)</f>
        <v>0</v>
      </c>
      <c r="BL112" s="22" t="s">
        <v>145</v>
      </c>
      <c r="BM112" s="22" t="s">
        <v>183</v>
      </c>
    </row>
    <row r="113" s="1" customFormat="1">
      <c r="B113" s="44"/>
      <c r="C113" s="72"/>
      <c r="D113" s="231" t="s">
        <v>147</v>
      </c>
      <c r="E113" s="72"/>
      <c r="F113" s="232" t="s">
        <v>174</v>
      </c>
      <c r="G113" s="72"/>
      <c r="H113" s="72"/>
      <c r="I113" s="189"/>
      <c r="J113" s="72"/>
      <c r="K113" s="72"/>
      <c r="L113" s="70"/>
      <c r="M113" s="233"/>
      <c r="N113" s="45"/>
      <c r="O113" s="45"/>
      <c r="P113" s="45"/>
      <c r="Q113" s="45"/>
      <c r="R113" s="45"/>
      <c r="S113" s="45"/>
      <c r="T113" s="93"/>
      <c r="AT113" s="22" t="s">
        <v>147</v>
      </c>
      <c r="AU113" s="22" t="s">
        <v>82</v>
      </c>
    </row>
    <row r="114" s="11" customFormat="1">
      <c r="B114" s="234"/>
      <c r="C114" s="235"/>
      <c r="D114" s="231" t="s">
        <v>149</v>
      </c>
      <c r="E114" s="236" t="s">
        <v>16</v>
      </c>
      <c r="F114" s="237" t="s">
        <v>184</v>
      </c>
      <c r="G114" s="235"/>
      <c r="H114" s="238">
        <v>2790.2199999999998</v>
      </c>
      <c r="I114" s="239"/>
      <c r="J114" s="235"/>
      <c r="K114" s="235"/>
      <c r="L114" s="240"/>
      <c r="M114" s="241"/>
      <c r="N114" s="242"/>
      <c r="O114" s="242"/>
      <c r="P114" s="242"/>
      <c r="Q114" s="242"/>
      <c r="R114" s="242"/>
      <c r="S114" s="242"/>
      <c r="T114" s="243"/>
      <c r="AT114" s="244" t="s">
        <v>149</v>
      </c>
      <c r="AU114" s="244" t="s">
        <v>82</v>
      </c>
      <c r="AV114" s="11" t="s">
        <v>82</v>
      </c>
      <c r="AW114" s="11" t="s">
        <v>35</v>
      </c>
      <c r="AX114" s="11" t="s">
        <v>72</v>
      </c>
      <c r="AY114" s="244" t="s">
        <v>138</v>
      </c>
    </row>
    <row r="115" s="12" customFormat="1">
      <c r="B115" s="245"/>
      <c r="C115" s="246"/>
      <c r="D115" s="231" t="s">
        <v>149</v>
      </c>
      <c r="E115" s="247" t="s">
        <v>16</v>
      </c>
      <c r="F115" s="248" t="s">
        <v>151</v>
      </c>
      <c r="G115" s="246"/>
      <c r="H115" s="249">
        <v>2790.2199999999998</v>
      </c>
      <c r="I115" s="250"/>
      <c r="J115" s="246"/>
      <c r="K115" s="246"/>
      <c r="L115" s="251"/>
      <c r="M115" s="252"/>
      <c r="N115" s="253"/>
      <c r="O115" s="253"/>
      <c r="P115" s="253"/>
      <c r="Q115" s="253"/>
      <c r="R115" s="253"/>
      <c r="S115" s="253"/>
      <c r="T115" s="254"/>
      <c r="AT115" s="255" t="s">
        <v>149</v>
      </c>
      <c r="AU115" s="255" t="s">
        <v>82</v>
      </c>
      <c r="AV115" s="12" t="s">
        <v>145</v>
      </c>
      <c r="AW115" s="12" t="s">
        <v>35</v>
      </c>
      <c r="AX115" s="12" t="s">
        <v>80</v>
      </c>
      <c r="AY115" s="255" t="s">
        <v>138</v>
      </c>
    </row>
    <row r="116" s="1" customFormat="1" ht="25.5" customHeight="1">
      <c r="B116" s="44"/>
      <c r="C116" s="219" t="s">
        <v>185</v>
      </c>
      <c r="D116" s="219" t="s">
        <v>140</v>
      </c>
      <c r="E116" s="220" t="s">
        <v>186</v>
      </c>
      <c r="F116" s="221" t="s">
        <v>187</v>
      </c>
      <c r="G116" s="222" t="s">
        <v>161</v>
      </c>
      <c r="H116" s="223">
        <v>2790.2199999999998</v>
      </c>
      <c r="I116" s="224"/>
      <c r="J116" s="225">
        <f>ROUND(I116*H116,2)</f>
        <v>0</v>
      </c>
      <c r="K116" s="221" t="s">
        <v>144</v>
      </c>
      <c r="L116" s="70"/>
      <c r="M116" s="226" t="s">
        <v>16</v>
      </c>
      <c r="N116" s="227" t="s">
        <v>43</v>
      </c>
      <c r="O116" s="45"/>
      <c r="P116" s="228">
        <f>O116*H116</f>
        <v>0</v>
      </c>
      <c r="Q116" s="228">
        <v>0</v>
      </c>
      <c r="R116" s="228">
        <f>Q116*H116</f>
        <v>0</v>
      </c>
      <c r="S116" s="228">
        <v>0</v>
      </c>
      <c r="T116" s="229">
        <f>S116*H116</f>
        <v>0</v>
      </c>
      <c r="AR116" s="22" t="s">
        <v>145</v>
      </c>
      <c r="AT116" s="22" t="s">
        <v>140</v>
      </c>
      <c r="AU116" s="22" t="s">
        <v>82</v>
      </c>
      <c r="AY116" s="22" t="s">
        <v>138</v>
      </c>
      <c r="BE116" s="230">
        <f>IF(N116="základní",J116,0)</f>
        <v>0</v>
      </c>
      <c r="BF116" s="230">
        <f>IF(N116="snížená",J116,0)</f>
        <v>0</v>
      </c>
      <c r="BG116" s="230">
        <f>IF(N116="zákl. přenesená",J116,0)</f>
        <v>0</v>
      </c>
      <c r="BH116" s="230">
        <f>IF(N116="sníž. přenesená",J116,0)</f>
        <v>0</v>
      </c>
      <c r="BI116" s="230">
        <f>IF(N116="nulová",J116,0)</f>
        <v>0</v>
      </c>
      <c r="BJ116" s="22" t="s">
        <v>80</v>
      </c>
      <c r="BK116" s="230">
        <f>ROUND(I116*H116,2)</f>
        <v>0</v>
      </c>
      <c r="BL116" s="22" t="s">
        <v>145</v>
      </c>
      <c r="BM116" s="22" t="s">
        <v>188</v>
      </c>
    </row>
    <row r="117" s="1" customFormat="1">
      <c r="B117" s="44"/>
      <c r="C117" s="72"/>
      <c r="D117" s="231" t="s">
        <v>147</v>
      </c>
      <c r="E117" s="72"/>
      <c r="F117" s="232" t="s">
        <v>174</v>
      </c>
      <c r="G117" s="72"/>
      <c r="H117" s="72"/>
      <c r="I117" s="189"/>
      <c r="J117" s="72"/>
      <c r="K117" s="72"/>
      <c r="L117" s="70"/>
      <c r="M117" s="233"/>
      <c r="N117" s="45"/>
      <c r="O117" s="45"/>
      <c r="P117" s="45"/>
      <c r="Q117" s="45"/>
      <c r="R117" s="45"/>
      <c r="S117" s="45"/>
      <c r="T117" s="93"/>
      <c r="AT117" s="22" t="s">
        <v>147</v>
      </c>
      <c r="AU117" s="22" t="s">
        <v>82</v>
      </c>
    </row>
    <row r="118" s="11" customFormat="1">
      <c r="B118" s="234"/>
      <c r="C118" s="235"/>
      <c r="D118" s="231" t="s">
        <v>149</v>
      </c>
      <c r="E118" s="236" t="s">
        <v>16</v>
      </c>
      <c r="F118" s="237" t="s">
        <v>184</v>
      </c>
      <c r="G118" s="235"/>
      <c r="H118" s="238">
        <v>2790.2199999999998</v>
      </c>
      <c r="I118" s="239"/>
      <c r="J118" s="235"/>
      <c r="K118" s="235"/>
      <c r="L118" s="240"/>
      <c r="M118" s="241"/>
      <c r="N118" s="242"/>
      <c r="O118" s="242"/>
      <c r="P118" s="242"/>
      <c r="Q118" s="242"/>
      <c r="R118" s="242"/>
      <c r="S118" s="242"/>
      <c r="T118" s="243"/>
      <c r="AT118" s="244" t="s">
        <v>149</v>
      </c>
      <c r="AU118" s="244" t="s">
        <v>82</v>
      </c>
      <c r="AV118" s="11" t="s">
        <v>82</v>
      </c>
      <c r="AW118" s="11" t="s">
        <v>35</v>
      </c>
      <c r="AX118" s="11" t="s">
        <v>72</v>
      </c>
      <c r="AY118" s="244" t="s">
        <v>138</v>
      </c>
    </row>
    <row r="119" s="12" customFormat="1">
      <c r="B119" s="245"/>
      <c r="C119" s="246"/>
      <c r="D119" s="231" t="s">
        <v>149</v>
      </c>
      <c r="E119" s="247" t="s">
        <v>16</v>
      </c>
      <c r="F119" s="248" t="s">
        <v>151</v>
      </c>
      <c r="G119" s="246"/>
      <c r="H119" s="249">
        <v>2790.2199999999998</v>
      </c>
      <c r="I119" s="250"/>
      <c r="J119" s="246"/>
      <c r="K119" s="246"/>
      <c r="L119" s="251"/>
      <c r="M119" s="252"/>
      <c r="N119" s="253"/>
      <c r="O119" s="253"/>
      <c r="P119" s="253"/>
      <c r="Q119" s="253"/>
      <c r="R119" s="253"/>
      <c r="S119" s="253"/>
      <c r="T119" s="254"/>
      <c r="AT119" s="255" t="s">
        <v>149</v>
      </c>
      <c r="AU119" s="255" t="s">
        <v>82</v>
      </c>
      <c r="AV119" s="12" t="s">
        <v>145</v>
      </c>
      <c r="AW119" s="12" t="s">
        <v>35</v>
      </c>
      <c r="AX119" s="12" t="s">
        <v>80</v>
      </c>
      <c r="AY119" s="255" t="s">
        <v>138</v>
      </c>
    </row>
    <row r="120" s="1" customFormat="1" ht="25.5" customHeight="1">
      <c r="B120" s="44"/>
      <c r="C120" s="219" t="s">
        <v>189</v>
      </c>
      <c r="D120" s="219" t="s">
        <v>140</v>
      </c>
      <c r="E120" s="220" t="s">
        <v>190</v>
      </c>
      <c r="F120" s="221" t="s">
        <v>191</v>
      </c>
      <c r="G120" s="222" t="s">
        <v>172</v>
      </c>
      <c r="H120" s="223">
        <v>1</v>
      </c>
      <c r="I120" s="224"/>
      <c r="J120" s="225">
        <f>ROUND(I120*H120,2)</f>
        <v>0</v>
      </c>
      <c r="K120" s="221" t="s">
        <v>16</v>
      </c>
      <c r="L120" s="70"/>
      <c r="M120" s="226" t="s">
        <v>16</v>
      </c>
      <c r="N120" s="227" t="s">
        <v>43</v>
      </c>
      <c r="O120" s="45"/>
      <c r="P120" s="228">
        <f>O120*H120</f>
        <v>0</v>
      </c>
      <c r="Q120" s="228">
        <v>0</v>
      </c>
      <c r="R120" s="228">
        <f>Q120*H120</f>
        <v>0</v>
      </c>
      <c r="S120" s="228">
        <v>0</v>
      </c>
      <c r="T120" s="229">
        <f>S120*H120</f>
        <v>0</v>
      </c>
      <c r="AR120" s="22" t="s">
        <v>145</v>
      </c>
      <c r="AT120" s="22" t="s">
        <v>140</v>
      </c>
      <c r="AU120" s="22" t="s">
        <v>82</v>
      </c>
      <c r="AY120" s="22" t="s">
        <v>138</v>
      </c>
      <c r="BE120" s="230">
        <f>IF(N120="základní",J120,0)</f>
        <v>0</v>
      </c>
      <c r="BF120" s="230">
        <f>IF(N120="snížená",J120,0)</f>
        <v>0</v>
      </c>
      <c r="BG120" s="230">
        <f>IF(N120="zákl. přenesená",J120,0)</f>
        <v>0</v>
      </c>
      <c r="BH120" s="230">
        <f>IF(N120="sníž. přenesená",J120,0)</f>
        <v>0</v>
      </c>
      <c r="BI120" s="230">
        <f>IF(N120="nulová",J120,0)</f>
        <v>0</v>
      </c>
      <c r="BJ120" s="22" t="s">
        <v>80</v>
      </c>
      <c r="BK120" s="230">
        <f>ROUND(I120*H120,2)</f>
        <v>0</v>
      </c>
      <c r="BL120" s="22" t="s">
        <v>145</v>
      </c>
      <c r="BM120" s="22" t="s">
        <v>192</v>
      </c>
    </row>
    <row r="121" s="11" customFormat="1">
      <c r="B121" s="234"/>
      <c r="C121" s="235"/>
      <c r="D121" s="231" t="s">
        <v>149</v>
      </c>
      <c r="E121" s="236" t="s">
        <v>16</v>
      </c>
      <c r="F121" s="237" t="s">
        <v>193</v>
      </c>
      <c r="G121" s="235"/>
      <c r="H121" s="238">
        <v>1</v>
      </c>
      <c r="I121" s="239"/>
      <c r="J121" s="235"/>
      <c r="K121" s="235"/>
      <c r="L121" s="240"/>
      <c r="M121" s="241"/>
      <c r="N121" s="242"/>
      <c r="O121" s="242"/>
      <c r="P121" s="242"/>
      <c r="Q121" s="242"/>
      <c r="R121" s="242"/>
      <c r="S121" s="242"/>
      <c r="T121" s="243"/>
      <c r="AT121" s="244" t="s">
        <v>149</v>
      </c>
      <c r="AU121" s="244" t="s">
        <v>82</v>
      </c>
      <c r="AV121" s="11" t="s">
        <v>82</v>
      </c>
      <c r="AW121" s="11" t="s">
        <v>35</v>
      </c>
      <c r="AX121" s="11" t="s">
        <v>72</v>
      </c>
      <c r="AY121" s="244" t="s">
        <v>138</v>
      </c>
    </row>
    <row r="122" s="12" customFormat="1">
      <c r="B122" s="245"/>
      <c r="C122" s="246"/>
      <c r="D122" s="231" t="s">
        <v>149</v>
      </c>
      <c r="E122" s="247" t="s">
        <v>16</v>
      </c>
      <c r="F122" s="248" t="s">
        <v>151</v>
      </c>
      <c r="G122" s="246"/>
      <c r="H122" s="249">
        <v>1</v>
      </c>
      <c r="I122" s="250"/>
      <c r="J122" s="246"/>
      <c r="K122" s="246"/>
      <c r="L122" s="251"/>
      <c r="M122" s="252"/>
      <c r="N122" s="253"/>
      <c r="O122" s="253"/>
      <c r="P122" s="253"/>
      <c r="Q122" s="253"/>
      <c r="R122" s="253"/>
      <c r="S122" s="253"/>
      <c r="T122" s="254"/>
      <c r="AT122" s="255" t="s">
        <v>149</v>
      </c>
      <c r="AU122" s="255" t="s">
        <v>82</v>
      </c>
      <c r="AV122" s="12" t="s">
        <v>145</v>
      </c>
      <c r="AW122" s="12" t="s">
        <v>35</v>
      </c>
      <c r="AX122" s="12" t="s">
        <v>80</v>
      </c>
      <c r="AY122" s="255" t="s">
        <v>138</v>
      </c>
    </row>
    <row r="123" s="1" customFormat="1" ht="38.25" customHeight="1">
      <c r="B123" s="44"/>
      <c r="C123" s="219" t="s">
        <v>194</v>
      </c>
      <c r="D123" s="219" t="s">
        <v>140</v>
      </c>
      <c r="E123" s="220" t="s">
        <v>195</v>
      </c>
      <c r="F123" s="221" t="s">
        <v>196</v>
      </c>
      <c r="G123" s="222" t="s">
        <v>197</v>
      </c>
      <c r="H123" s="223">
        <v>956.23500000000001</v>
      </c>
      <c r="I123" s="224"/>
      <c r="J123" s="225">
        <f>ROUND(I123*H123,2)</f>
        <v>0</v>
      </c>
      <c r="K123" s="221" t="s">
        <v>144</v>
      </c>
      <c r="L123" s="70"/>
      <c r="M123" s="226" t="s">
        <v>16</v>
      </c>
      <c r="N123" s="227" t="s">
        <v>43</v>
      </c>
      <c r="O123" s="45"/>
      <c r="P123" s="228">
        <f>O123*H123</f>
        <v>0</v>
      </c>
      <c r="Q123" s="228">
        <v>0</v>
      </c>
      <c r="R123" s="228">
        <f>Q123*H123</f>
        <v>0</v>
      </c>
      <c r="S123" s="228">
        <v>0</v>
      </c>
      <c r="T123" s="229">
        <f>S123*H123</f>
        <v>0</v>
      </c>
      <c r="AR123" s="22" t="s">
        <v>145</v>
      </c>
      <c r="AT123" s="22" t="s">
        <v>140</v>
      </c>
      <c r="AU123" s="22" t="s">
        <v>82</v>
      </c>
      <c r="AY123" s="22" t="s">
        <v>138</v>
      </c>
      <c r="BE123" s="230">
        <f>IF(N123="základní",J123,0)</f>
        <v>0</v>
      </c>
      <c r="BF123" s="230">
        <f>IF(N123="snížená",J123,0)</f>
        <v>0</v>
      </c>
      <c r="BG123" s="230">
        <f>IF(N123="zákl. přenesená",J123,0)</f>
        <v>0</v>
      </c>
      <c r="BH123" s="230">
        <f>IF(N123="sníž. přenesená",J123,0)</f>
        <v>0</v>
      </c>
      <c r="BI123" s="230">
        <f>IF(N123="nulová",J123,0)</f>
        <v>0</v>
      </c>
      <c r="BJ123" s="22" t="s">
        <v>80</v>
      </c>
      <c r="BK123" s="230">
        <f>ROUND(I123*H123,2)</f>
        <v>0</v>
      </c>
      <c r="BL123" s="22" t="s">
        <v>145</v>
      </c>
      <c r="BM123" s="22" t="s">
        <v>198</v>
      </c>
    </row>
    <row r="124" s="1" customFormat="1">
      <c r="B124" s="44"/>
      <c r="C124" s="72"/>
      <c r="D124" s="231" t="s">
        <v>147</v>
      </c>
      <c r="E124" s="72"/>
      <c r="F124" s="232" t="s">
        <v>199</v>
      </c>
      <c r="G124" s="72"/>
      <c r="H124" s="72"/>
      <c r="I124" s="189"/>
      <c r="J124" s="72"/>
      <c r="K124" s="72"/>
      <c r="L124" s="70"/>
      <c r="M124" s="233"/>
      <c r="N124" s="45"/>
      <c r="O124" s="45"/>
      <c r="P124" s="45"/>
      <c r="Q124" s="45"/>
      <c r="R124" s="45"/>
      <c r="S124" s="45"/>
      <c r="T124" s="93"/>
      <c r="AT124" s="22" t="s">
        <v>147</v>
      </c>
      <c r="AU124" s="22" t="s">
        <v>82</v>
      </c>
    </row>
    <row r="125" s="11" customFormat="1">
      <c r="B125" s="234"/>
      <c r="C125" s="235"/>
      <c r="D125" s="231" t="s">
        <v>149</v>
      </c>
      <c r="E125" s="236" t="s">
        <v>16</v>
      </c>
      <c r="F125" s="237" t="s">
        <v>200</v>
      </c>
      <c r="G125" s="235"/>
      <c r="H125" s="238">
        <v>956.23500000000001</v>
      </c>
      <c r="I125" s="239"/>
      <c r="J125" s="235"/>
      <c r="K125" s="235"/>
      <c r="L125" s="240"/>
      <c r="M125" s="241"/>
      <c r="N125" s="242"/>
      <c r="O125" s="242"/>
      <c r="P125" s="242"/>
      <c r="Q125" s="242"/>
      <c r="R125" s="242"/>
      <c r="S125" s="242"/>
      <c r="T125" s="243"/>
      <c r="AT125" s="244" t="s">
        <v>149</v>
      </c>
      <c r="AU125" s="244" t="s">
        <v>82</v>
      </c>
      <c r="AV125" s="11" t="s">
        <v>82</v>
      </c>
      <c r="AW125" s="11" t="s">
        <v>35</v>
      </c>
      <c r="AX125" s="11" t="s">
        <v>72</v>
      </c>
      <c r="AY125" s="244" t="s">
        <v>138</v>
      </c>
    </row>
    <row r="126" s="12" customFormat="1">
      <c r="B126" s="245"/>
      <c r="C126" s="246"/>
      <c r="D126" s="231" t="s">
        <v>149</v>
      </c>
      <c r="E126" s="247" t="s">
        <v>16</v>
      </c>
      <c r="F126" s="248" t="s">
        <v>151</v>
      </c>
      <c r="G126" s="246"/>
      <c r="H126" s="249">
        <v>956.23500000000001</v>
      </c>
      <c r="I126" s="250"/>
      <c r="J126" s="246"/>
      <c r="K126" s="246"/>
      <c r="L126" s="251"/>
      <c r="M126" s="252"/>
      <c r="N126" s="253"/>
      <c r="O126" s="253"/>
      <c r="P126" s="253"/>
      <c r="Q126" s="253"/>
      <c r="R126" s="253"/>
      <c r="S126" s="253"/>
      <c r="T126" s="254"/>
      <c r="AT126" s="255" t="s">
        <v>149</v>
      </c>
      <c r="AU126" s="255" t="s">
        <v>82</v>
      </c>
      <c r="AV126" s="12" t="s">
        <v>145</v>
      </c>
      <c r="AW126" s="12" t="s">
        <v>35</v>
      </c>
      <c r="AX126" s="12" t="s">
        <v>80</v>
      </c>
      <c r="AY126" s="255" t="s">
        <v>138</v>
      </c>
    </row>
    <row r="127" s="1" customFormat="1" ht="38.25" customHeight="1">
      <c r="B127" s="44"/>
      <c r="C127" s="219" t="s">
        <v>201</v>
      </c>
      <c r="D127" s="219" t="s">
        <v>140</v>
      </c>
      <c r="E127" s="220" t="s">
        <v>202</v>
      </c>
      <c r="F127" s="221" t="s">
        <v>203</v>
      </c>
      <c r="G127" s="222" t="s">
        <v>197</v>
      </c>
      <c r="H127" s="223">
        <v>478.118</v>
      </c>
      <c r="I127" s="224"/>
      <c r="J127" s="225">
        <f>ROUND(I127*H127,2)</f>
        <v>0</v>
      </c>
      <c r="K127" s="221" t="s">
        <v>144</v>
      </c>
      <c r="L127" s="70"/>
      <c r="M127" s="226" t="s">
        <v>16</v>
      </c>
      <c r="N127" s="227" t="s">
        <v>43</v>
      </c>
      <c r="O127" s="45"/>
      <c r="P127" s="228">
        <f>O127*H127</f>
        <v>0</v>
      </c>
      <c r="Q127" s="228">
        <v>0</v>
      </c>
      <c r="R127" s="228">
        <f>Q127*H127</f>
        <v>0</v>
      </c>
      <c r="S127" s="228">
        <v>0</v>
      </c>
      <c r="T127" s="229">
        <f>S127*H127</f>
        <v>0</v>
      </c>
      <c r="AR127" s="22" t="s">
        <v>145</v>
      </c>
      <c r="AT127" s="22" t="s">
        <v>140</v>
      </c>
      <c r="AU127" s="22" t="s">
        <v>82</v>
      </c>
      <c r="AY127" s="22" t="s">
        <v>138</v>
      </c>
      <c r="BE127" s="230">
        <f>IF(N127="základní",J127,0)</f>
        <v>0</v>
      </c>
      <c r="BF127" s="230">
        <f>IF(N127="snížená",J127,0)</f>
        <v>0</v>
      </c>
      <c r="BG127" s="230">
        <f>IF(N127="zákl. přenesená",J127,0)</f>
        <v>0</v>
      </c>
      <c r="BH127" s="230">
        <f>IF(N127="sníž. přenesená",J127,0)</f>
        <v>0</v>
      </c>
      <c r="BI127" s="230">
        <f>IF(N127="nulová",J127,0)</f>
        <v>0</v>
      </c>
      <c r="BJ127" s="22" t="s">
        <v>80</v>
      </c>
      <c r="BK127" s="230">
        <f>ROUND(I127*H127,2)</f>
        <v>0</v>
      </c>
      <c r="BL127" s="22" t="s">
        <v>145</v>
      </c>
      <c r="BM127" s="22" t="s">
        <v>204</v>
      </c>
    </row>
    <row r="128" s="1" customFormat="1">
      <c r="B128" s="44"/>
      <c r="C128" s="72"/>
      <c r="D128" s="231" t="s">
        <v>147</v>
      </c>
      <c r="E128" s="72"/>
      <c r="F128" s="232" t="s">
        <v>199</v>
      </c>
      <c r="G128" s="72"/>
      <c r="H128" s="72"/>
      <c r="I128" s="189"/>
      <c r="J128" s="72"/>
      <c r="K128" s="72"/>
      <c r="L128" s="70"/>
      <c r="M128" s="233"/>
      <c r="N128" s="45"/>
      <c r="O128" s="45"/>
      <c r="P128" s="45"/>
      <c r="Q128" s="45"/>
      <c r="R128" s="45"/>
      <c r="S128" s="45"/>
      <c r="T128" s="93"/>
      <c r="AT128" s="22" t="s">
        <v>147</v>
      </c>
      <c r="AU128" s="22" t="s">
        <v>82</v>
      </c>
    </row>
    <row r="129" s="11" customFormat="1">
      <c r="B129" s="234"/>
      <c r="C129" s="235"/>
      <c r="D129" s="231" t="s">
        <v>149</v>
      </c>
      <c r="E129" s="236" t="s">
        <v>16</v>
      </c>
      <c r="F129" s="237" t="s">
        <v>205</v>
      </c>
      <c r="G129" s="235"/>
      <c r="H129" s="238">
        <v>478.118</v>
      </c>
      <c r="I129" s="239"/>
      <c r="J129" s="235"/>
      <c r="K129" s="235"/>
      <c r="L129" s="240"/>
      <c r="M129" s="241"/>
      <c r="N129" s="242"/>
      <c r="O129" s="242"/>
      <c r="P129" s="242"/>
      <c r="Q129" s="242"/>
      <c r="R129" s="242"/>
      <c r="S129" s="242"/>
      <c r="T129" s="243"/>
      <c r="AT129" s="244" t="s">
        <v>149</v>
      </c>
      <c r="AU129" s="244" t="s">
        <v>82</v>
      </c>
      <c r="AV129" s="11" t="s">
        <v>82</v>
      </c>
      <c r="AW129" s="11" t="s">
        <v>35</v>
      </c>
      <c r="AX129" s="11" t="s">
        <v>72</v>
      </c>
      <c r="AY129" s="244" t="s">
        <v>138</v>
      </c>
    </row>
    <row r="130" s="12" customFormat="1">
      <c r="B130" s="245"/>
      <c r="C130" s="246"/>
      <c r="D130" s="231" t="s">
        <v>149</v>
      </c>
      <c r="E130" s="247" t="s">
        <v>16</v>
      </c>
      <c r="F130" s="248" t="s">
        <v>151</v>
      </c>
      <c r="G130" s="246"/>
      <c r="H130" s="249">
        <v>478.118</v>
      </c>
      <c r="I130" s="250"/>
      <c r="J130" s="246"/>
      <c r="K130" s="246"/>
      <c r="L130" s="251"/>
      <c r="M130" s="252"/>
      <c r="N130" s="253"/>
      <c r="O130" s="253"/>
      <c r="P130" s="253"/>
      <c r="Q130" s="253"/>
      <c r="R130" s="253"/>
      <c r="S130" s="253"/>
      <c r="T130" s="254"/>
      <c r="AT130" s="255" t="s">
        <v>149</v>
      </c>
      <c r="AU130" s="255" t="s">
        <v>82</v>
      </c>
      <c r="AV130" s="12" t="s">
        <v>145</v>
      </c>
      <c r="AW130" s="12" t="s">
        <v>35</v>
      </c>
      <c r="AX130" s="12" t="s">
        <v>80</v>
      </c>
      <c r="AY130" s="255" t="s">
        <v>138</v>
      </c>
    </row>
    <row r="131" s="1" customFormat="1" ht="38.25" customHeight="1">
      <c r="B131" s="44"/>
      <c r="C131" s="219" t="s">
        <v>206</v>
      </c>
      <c r="D131" s="219" t="s">
        <v>140</v>
      </c>
      <c r="E131" s="220" t="s">
        <v>207</v>
      </c>
      <c r="F131" s="221" t="s">
        <v>208</v>
      </c>
      <c r="G131" s="222" t="s">
        <v>197</v>
      </c>
      <c r="H131" s="223">
        <v>711.82799999999997</v>
      </c>
      <c r="I131" s="224"/>
      <c r="J131" s="225">
        <f>ROUND(I131*H131,2)</f>
        <v>0</v>
      </c>
      <c r="K131" s="221" t="s">
        <v>144</v>
      </c>
      <c r="L131" s="70"/>
      <c r="M131" s="226" t="s">
        <v>16</v>
      </c>
      <c r="N131" s="227" t="s">
        <v>43</v>
      </c>
      <c r="O131" s="45"/>
      <c r="P131" s="228">
        <f>O131*H131</f>
        <v>0</v>
      </c>
      <c r="Q131" s="228">
        <v>0</v>
      </c>
      <c r="R131" s="228">
        <f>Q131*H131</f>
        <v>0</v>
      </c>
      <c r="S131" s="228">
        <v>0</v>
      </c>
      <c r="T131" s="229">
        <f>S131*H131</f>
        <v>0</v>
      </c>
      <c r="AR131" s="22" t="s">
        <v>145</v>
      </c>
      <c r="AT131" s="22" t="s">
        <v>140</v>
      </c>
      <c r="AU131" s="22" t="s">
        <v>82</v>
      </c>
      <c r="AY131" s="22" t="s">
        <v>138</v>
      </c>
      <c r="BE131" s="230">
        <f>IF(N131="základní",J131,0)</f>
        <v>0</v>
      </c>
      <c r="BF131" s="230">
        <f>IF(N131="snížená",J131,0)</f>
        <v>0</v>
      </c>
      <c r="BG131" s="230">
        <f>IF(N131="zákl. přenesená",J131,0)</f>
        <v>0</v>
      </c>
      <c r="BH131" s="230">
        <f>IF(N131="sníž. přenesená",J131,0)</f>
        <v>0</v>
      </c>
      <c r="BI131" s="230">
        <f>IF(N131="nulová",J131,0)</f>
        <v>0</v>
      </c>
      <c r="BJ131" s="22" t="s">
        <v>80</v>
      </c>
      <c r="BK131" s="230">
        <f>ROUND(I131*H131,2)</f>
        <v>0</v>
      </c>
      <c r="BL131" s="22" t="s">
        <v>145</v>
      </c>
      <c r="BM131" s="22" t="s">
        <v>209</v>
      </c>
    </row>
    <row r="132" s="1" customFormat="1">
      <c r="B132" s="44"/>
      <c r="C132" s="72"/>
      <c r="D132" s="231" t="s">
        <v>147</v>
      </c>
      <c r="E132" s="72"/>
      <c r="F132" s="232" t="s">
        <v>210</v>
      </c>
      <c r="G132" s="72"/>
      <c r="H132" s="72"/>
      <c r="I132" s="189"/>
      <c r="J132" s="72"/>
      <c r="K132" s="72"/>
      <c r="L132" s="70"/>
      <c r="M132" s="233"/>
      <c r="N132" s="45"/>
      <c r="O132" s="45"/>
      <c r="P132" s="45"/>
      <c r="Q132" s="45"/>
      <c r="R132" s="45"/>
      <c r="S132" s="45"/>
      <c r="T132" s="93"/>
      <c r="AT132" s="22" t="s">
        <v>147</v>
      </c>
      <c r="AU132" s="22" t="s">
        <v>82</v>
      </c>
    </row>
    <row r="133" s="11" customFormat="1">
      <c r="B133" s="234"/>
      <c r="C133" s="235"/>
      <c r="D133" s="231" t="s">
        <v>149</v>
      </c>
      <c r="E133" s="236" t="s">
        <v>16</v>
      </c>
      <c r="F133" s="237" t="s">
        <v>211</v>
      </c>
      <c r="G133" s="235"/>
      <c r="H133" s="238">
        <v>711.82799999999997</v>
      </c>
      <c r="I133" s="239"/>
      <c r="J133" s="235"/>
      <c r="K133" s="235"/>
      <c r="L133" s="240"/>
      <c r="M133" s="241"/>
      <c r="N133" s="242"/>
      <c r="O133" s="242"/>
      <c r="P133" s="242"/>
      <c r="Q133" s="242"/>
      <c r="R133" s="242"/>
      <c r="S133" s="242"/>
      <c r="T133" s="243"/>
      <c r="AT133" s="244" t="s">
        <v>149</v>
      </c>
      <c r="AU133" s="244" t="s">
        <v>82</v>
      </c>
      <c r="AV133" s="11" t="s">
        <v>82</v>
      </c>
      <c r="AW133" s="11" t="s">
        <v>35</v>
      </c>
      <c r="AX133" s="11" t="s">
        <v>72</v>
      </c>
      <c r="AY133" s="244" t="s">
        <v>138</v>
      </c>
    </row>
    <row r="134" s="12" customFormat="1">
      <c r="B134" s="245"/>
      <c r="C134" s="246"/>
      <c r="D134" s="231" t="s">
        <v>149</v>
      </c>
      <c r="E134" s="247" t="s">
        <v>16</v>
      </c>
      <c r="F134" s="248" t="s">
        <v>151</v>
      </c>
      <c r="G134" s="246"/>
      <c r="H134" s="249">
        <v>711.82799999999997</v>
      </c>
      <c r="I134" s="250"/>
      <c r="J134" s="246"/>
      <c r="K134" s="246"/>
      <c r="L134" s="251"/>
      <c r="M134" s="252"/>
      <c r="N134" s="253"/>
      <c r="O134" s="253"/>
      <c r="P134" s="253"/>
      <c r="Q134" s="253"/>
      <c r="R134" s="253"/>
      <c r="S134" s="253"/>
      <c r="T134" s="254"/>
      <c r="AT134" s="255" t="s">
        <v>149</v>
      </c>
      <c r="AU134" s="255" t="s">
        <v>82</v>
      </c>
      <c r="AV134" s="12" t="s">
        <v>145</v>
      </c>
      <c r="AW134" s="12" t="s">
        <v>35</v>
      </c>
      <c r="AX134" s="12" t="s">
        <v>80</v>
      </c>
      <c r="AY134" s="255" t="s">
        <v>138</v>
      </c>
    </row>
    <row r="135" s="1" customFormat="1" ht="38.25" customHeight="1">
      <c r="B135" s="44"/>
      <c r="C135" s="219" t="s">
        <v>212</v>
      </c>
      <c r="D135" s="219" t="s">
        <v>140</v>
      </c>
      <c r="E135" s="220" t="s">
        <v>213</v>
      </c>
      <c r="F135" s="221" t="s">
        <v>214</v>
      </c>
      <c r="G135" s="222" t="s">
        <v>197</v>
      </c>
      <c r="H135" s="223">
        <v>355.91399999999999</v>
      </c>
      <c r="I135" s="224"/>
      <c r="J135" s="225">
        <f>ROUND(I135*H135,2)</f>
        <v>0</v>
      </c>
      <c r="K135" s="221" t="s">
        <v>144</v>
      </c>
      <c r="L135" s="70"/>
      <c r="M135" s="226" t="s">
        <v>16</v>
      </c>
      <c r="N135" s="227" t="s">
        <v>43</v>
      </c>
      <c r="O135" s="45"/>
      <c r="P135" s="228">
        <f>O135*H135</f>
        <v>0</v>
      </c>
      <c r="Q135" s="228">
        <v>0</v>
      </c>
      <c r="R135" s="228">
        <f>Q135*H135</f>
        <v>0</v>
      </c>
      <c r="S135" s="228">
        <v>0</v>
      </c>
      <c r="T135" s="229">
        <f>S135*H135</f>
        <v>0</v>
      </c>
      <c r="AR135" s="22" t="s">
        <v>145</v>
      </c>
      <c r="AT135" s="22" t="s">
        <v>140</v>
      </c>
      <c r="AU135" s="22" t="s">
        <v>82</v>
      </c>
      <c r="AY135" s="22" t="s">
        <v>138</v>
      </c>
      <c r="BE135" s="230">
        <f>IF(N135="základní",J135,0)</f>
        <v>0</v>
      </c>
      <c r="BF135" s="230">
        <f>IF(N135="snížená",J135,0)</f>
        <v>0</v>
      </c>
      <c r="BG135" s="230">
        <f>IF(N135="zákl. přenesená",J135,0)</f>
        <v>0</v>
      </c>
      <c r="BH135" s="230">
        <f>IF(N135="sníž. přenesená",J135,0)</f>
        <v>0</v>
      </c>
      <c r="BI135" s="230">
        <f>IF(N135="nulová",J135,0)</f>
        <v>0</v>
      </c>
      <c r="BJ135" s="22" t="s">
        <v>80</v>
      </c>
      <c r="BK135" s="230">
        <f>ROUND(I135*H135,2)</f>
        <v>0</v>
      </c>
      <c r="BL135" s="22" t="s">
        <v>145</v>
      </c>
      <c r="BM135" s="22" t="s">
        <v>215</v>
      </c>
    </row>
    <row r="136" s="1" customFormat="1">
      <c r="B136" s="44"/>
      <c r="C136" s="72"/>
      <c r="D136" s="231" t="s">
        <v>147</v>
      </c>
      <c r="E136" s="72"/>
      <c r="F136" s="232" t="s">
        <v>210</v>
      </c>
      <c r="G136" s="72"/>
      <c r="H136" s="72"/>
      <c r="I136" s="189"/>
      <c r="J136" s="72"/>
      <c r="K136" s="72"/>
      <c r="L136" s="70"/>
      <c r="M136" s="233"/>
      <c r="N136" s="45"/>
      <c r="O136" s="45"/>
      <c r="P136" s="45"/>
      <c r="Q136" s="45"/>
      <c r="R136" s="45"/>
      <c r="S136" s="45"/>
      <c r="T136" s="93"/>
      <c r="AT136" s="22" t="s">
        <v>147</v>
      </c>
      <c r="AU136" s="22" t="s">
        <v>82</v>
      </c>
    </row>
    <row r="137" s="11" customFormat="1">
      <c r="B137" s="234"/>
      <c r="C137" s="235"/>
      <c r="D137" s="231" t="s">
        <v>149</v>
      </c>
      <c r="E137" s="236" t="s">
        <v>16</v>
      </c>
      <c r="F137" s="237" t="s">
        <v>216</v>
      </c>
      <c r="G137" s="235"/>
      <c r="H137" s="238">
        <v>355.91399999999999</v>
      </c>
      <c r="I137" s="239"/>
      <c r="J137" s="235"/>
      <c r="K137" s="235"/>
      <c r="L137" s="240"/>
      <c r="M137" s="241"/>
      <c r="N137" s="242"/>
      <c r="O137" s="242"/>
      <c r="P137" s="242"/>
      <c r="Q137" s="242"/>
      <c r="R137" s="242"/>
      <c r="S137" s="242"/>
      <c r="T137" s="243"/>
      <c r="AT137" s="244" t="s">
        <v>149</v>
      </c>
      <c r="AU137" s="244" t="s">
        <v>82</v>
      </c>
      <c r="AV137" s="11" t="s">
        <v>82</v>
      </c>
      <c r="AW137" s="11" t="s">
        <v>35</v>
      </c>
      <c r="AX137" s="11" t="s">
        <v>72</v>
      </c>
      <c r="AY137" s="244" t="s">
        <v>138</v>
      </c>
    </row>
    <row r="138" s="12" customFormat="1">
      <c r="B138" s="245"/>
      <c r="C138" s="246"/>
      <c r="D138" s="231" t="s">
        <v>149</v>
      </c>
      <c r="E138" s="247" t="s">
        <v>16</v>
      </c>
      <c r="F138" s="248" t="s">
        <v>151</v>
      </c>
      <c r="G138" s="246"/>
      <c r="H138" s="249">
        <v>355.91399999999999</v>
      </c>
      <c r="I138" s="250"/>
      <c r="J138" s="246"/>
      <c r="K138" s="246"/>
      <c r="L138" s="251"/>
      <c r="M138" s="252"/>
      <c r="N138" s="253"/>
      <c r="O138" s="253"/>
      <c r="P138" s="253"/>
      <c r="Q138" s="253"/>
      <c r="R138" s="253"/>
      <c r="S138" s="253"/>
      <c r="T138" s="254"/>
      <c r="AT138" s="255" t="s">
        <v>149</v>
      </c>
      <c r="AU138" s="255" t="s">
        <v>82</v>
      </c>
      <c r="AV138" s="12" t="s">
        <v>145</v>
      </c>
      <c r="AW138" s="12" t="s">
        <v>35</v>
      </c>
      <c r="AX138" s="12" t="s">
        <v>80</v>
      </c>
      <c r="AY138" s="255" t="s">
        <v>138</v>
      </c>
    </row>
    <row r="139" s="1" customFormat="1" ht="38.25" customHeight="1">
      <c r="B139" s="44"/>
      <c r="C139" s="219" t="s">
        <v>217</v>
      </c>
      <c r="D139" s="219" t="s">
        <v>140</v>
      </c>
      <c r="E139" s="220" t="s">
        <v>218</v>
      </c>
      <c r="F139" s="221" t="s">
        <v>219</v>
      </c>
      <c r="G139" s="222" t="s">
        <v>197</v>
      </c>
      <c r="H139" s="223">
        <v>2868.7049999999999</v>
      </c>
      <c r="I139" s="224"/>
      <c r="J139" s="225">
        <f>ROUND(I139*H139,2)</f>
        <v>0</v>
      </c>
      <c r="K139" s="221" t="s">
        <v>144</v>
      </c>
      <c r="L139" s="70"/>
      <c r="M139" s="226" t="s">
        <v>16</v>
      </c>
      <c r="N139" s="227" t="s">
        <v>43</v>
      </c>
      <c r="O139" s="45"/>
      <c r="P139" s="228">
        <f>O139*H139</f>
        <v>0</v>
      </c>
      <c r="Q139" s="228">
        <v>0</v>
      </c>
      <c r="R139" s="228">
        <f>Q139*H139</f>
        <v>0</v>
      </c>
      <c r="S139" s="228">
        <v>0</v>
      </c>
      <c r="T139" s="229">
        <f>S139*H139</f>
        <v>0</v>
      </c>
      <c r="AR139" s="22" t="s">
        <v>145</v>
      </c>
      <c r="AT139" s="22" t="s">
        <v>140</v>
      </c>
      <c r="AU139" s="22" t="s">
        <v>82</v>
      </c>
      <c r="AY139" s="22" t="s">
        <v>138</v>
      </c>
      <c r="BE139" s="230">
        <f>IF(N139="základní",J139,0)</f>
        <v>0</v>
      </c>
      <c r="BF139" s="230">
        <f>IF(N139="snížená",J139,0)</f>
        <v>0</v>
      </c>
      <c r="BG139" s="230">
        <f>IF(N139="zákl. přenesená",J139,0)</f>
        <v>0</v>
      </c>
      <c r="BH139" s="230">
        <f>IF(N139="sníž. přenesená",J139,0)</f>
        <v>0</v>
      </c>
      <c r="BI139" s="230">
        <f>IF(N139="nulová",J139,0)</f>
        <v>0</v>
      </c>
      <c r="BJ139" s="22" t="s">
        <v>80</v>
      </c>
      <c r="BK139" s="230">
        <f>ROUND(I139*H139,2)</f>
        <v>0</v>
      </c>
      <c r="BL139" s="22" t="s">
        <v>145</v>
      </c>
      <c r="BM139" s="22" t="s">
        <v>220</v>
      </c>
    </row>
    <row r="140" s="1" customFormat="1">
      <c r="B140" s="44"/>
      <c r="C140" s="72"/>
      <c r="D140" s="231" t="s">
        <v>147</v>
      </c>
      <c r="E140" s="72"/>
      <c r="F140" s="232" t="s">
        <v>199</v>
      </c>
      <c r="G140" s="72"/>
      <c r="H140" s="72"/>
      <c r="I140" s="189"/>
      <c r="J140" s="72"/>
      <c r="K140" s="72"/>
      <c r="L140" s="70"/>
      <c r="M140" s="233"/>
      <c r="N140" s="45"/>
      <c r="O140" s="45"/>
      <c r="P140" s="45"/>
      <c r="Q140" s="45"/>
      <c r="R140" s="45"/>
      <c r="S140" s="45"/>
      <c r="T140" s="93"/>
      <c r="AT140" s="22" t="s">
        <v>147</v>
      </c>
      <c r="AU140" s="22" t="s">
        <v>82</v>
      </c>
    </row>
    <row r="141" s="11" customFormat="1">
      <c r="B141" s="234"/>
      <c r="C141" s="235"/>
      <c r="D141" s="231" t="s">
        <v>149</v>
      </c>
      <c r="E141" s="236" t="s">
        <v>16</v>
      </c>
      <c r="F141" s="237" t="s">
        <v>221</v>
      </c>
      <c r="G141" s="235"/>
      <c r="H141" s="238">
        <v>2868.7049999999999</v>
      </c>
      <c r="I141" s="239"/>
      <c r="J141" s="235"/>
      <c r="K141" s="235"/>
      <c r="L141" s="240"/>
      <c r="M141" s="241"/>
      <c r="N141" s="242"/>
      <c r="O141" s="242"/>
      <c r="P141" s="242"/>
      <c r="Q141" s="242"/>
      <c r="R141" s="242"/>
      <c r="S141" s="242"/>
      <c r="T141" s="243"/>
      <c r="AT141" s="244" t="s">
        <v>149</v>
      </c>
      <c r="AU141" s="244" t="s">
        <v>82</v>
      </c>
      <c r="AV141" s="11" t="s">
        <v>82</v>
      </c>
      <c r="AW141" s="11" t="s">
        <v>35</v>
      </c>
      <c r="AX141" s="11" t="s">
        <v>72</v>
      </c>
      <c r="AY141" s="244" t="s">
        <v>138</v>
      </c>
    </row>
    <row r="142" s="12" customFormat="1">
      <c r="B142" s="245"/>
      <c r="C142" s="246"/>
      <c r="D142" s="231" t="s">
        <v>149</v>
      </c>
      <c r="E142" s="247" t="s">
        <v>16</v>
      </c>
      <c r="F142" s="248" t="s">
        <v>151</v>
      </c>
      <c r="G142" s="246"/>
      <c r="H142" s="249">
        <v>2868.7049999999999</v>
      </c>
      <c r="I142" s="250"/>
      <c r="J142" s="246"/>
      <c r="K142" s="246"/>
      <c r="L142" s="251"/>
      <c r="M142" s="252"/>
      <c r="N142" s="253"/>
      <c r="O142" s="253"/>
      <c r="P142" s="253"/>
      <c r="Q142" s="253"/>
      <c r="R142" s="253"/>
      <c r="S142" s="253"/>
      <c r="T142" s="254"/>
      <c r="AT142" s="255" t="s">
        <v>149</v>
      </c>
      <c r="AU142" s="255" t="s">
        <v>82</v>
      </c>
      <c r="AV142" s="12" t="s">
        <v>145</v>
      </c>
      <c r="AW142" s="12" t="s">
        <v>35</v>
      </c>
      <c r="AX142" s="12" t="s">
        <v>80</v>
      </c>
      <c r="AY142" s="255" t="s">
        <v>138</v>
      </c>
    </row>
    <row r="143" s="1" customFormat="1" ht="38.25" customHeight="1">
      <c r="B143" s="44"/>
      <c r="C143" s="219" t="s">
        <v>10</v>
      </c>
      <c r="D143" s="219" t="s">
        <v>140</v>
      </c>
      <c r="E143" s="220" t="s">
        <v>222</v>
      </c>
      <c r="F143" s="221" t="s">
        <v>223</v>
      </c>
      <c r="G143" s="222" t="s">
        <v>197</v>
      </c>
      <c r="H143" s="223">
        <v>1434.3530000000001</v>
      </c>
      <c r="I143" s="224"/>
      <c r="J143" s="225">
        <f>ROUND(I143*H143,2)</f>
        <v>0</v>
      </c>
      <c r="K143" s="221" t="s">
        <v>144</v>
      </c>
      <c r="L143" s="70"/>
      <c r="M143" s="226" t="s">
        <v>16</v>
      </c>
      <c r="N143" s="227" t="s">
        <v>43</v>
      </c>
      <c r="O143" s="45"/>
      <c r="P143" s="228">
        <f>O143*H143</f>
        <v>0</v>
      </c>
      <c r="Q143" s="228">
        <v>0</v>
      </c>
      <c r="R143" s="228">
        <f>Q143*H143</f>
        <v>0</v>
      </c>
      <c r="S143" s="228">
        <v>0</v>
      </c>
      <c r="T143" s="229">
        <f>S143*H143</f>
        <v>0</v>
      </c>
      <c r="AR143" s="22" t="s">
        <v>145</v>
      </c>
      <c r="AT143" s="22" t="s">
        <v>140</v>
      </c>
      <c r="AU143" s="22" t="s">
        <v>82</v>
      </c>
      <c r="AY143" s="22" t="s">
        <v>138</v>
      </c>
      <c r="BE143" s="230">
        <f>IF(N143="základní",J143,0)</f>
        <v>0</v>
      </c>
      <c r="BF143" s="230">
        <f>IF(N143="snížená",J143,0)</f>
        <v>0</v>
      </c>
      <c r="BG143" s="230">
        <f>IF(N143="zákl. přenesená",J143,0)</f>
        <v>0</v>
      </c>
      <c r="BH143" s="230">
        <f>IF(N143="sníž. přenesená",J143,0)</f>
        <v>0</v>
      </c>
      <c r="BI143" s="230">
        <f>IF(N143="nulová",J143,0)</f>
        <v>0</v>
      </c>
      <c r="BJ143" s="22" t="s">
        <v>80</v>
      </c>
      <c r="BK143" s="230">
        <f>ROUND(I143*H143,2)</f>
        <v>0</v>
      </c>
      <c r="BL143" s="22" t="s">
        <v>145</v>
      </c>
      <c r="BM143" s="22" t="s">
        <v>224</v>
      </c>
    </row>
    <row r="144" s="1" customFormat="1">
      <c r="B144" s="44"/>
      <c r="C144" s="72"/>
      <c r="D144" s="231" t="s">
        <v>147</v>
      </c>
      <c r="E144" s="72"/>
      <c r="F144" s="232" t="s">
        <v>199</v>
      </c>
      <c r="G144" s="72"/>
      <c r="H144" s="72"/>
      <c r="I144" s="189"/>
      <c r="J144" s="72"/>
      <c r="K144" s="72"/>
      <c r="L144" s="70"/>
      <c r="M144" s="233"/>
      <c r="N144" s="45"/>
      <c r="O144" s="45"/>
      <c r="P144" s="45"/>
      <c r="Q144" s="45"/>
      <c r="R144" s="45"/>
      <c r="S144" s="45"/>
      <c r="T144" s="93"/>
      <c r="AT144" s="22" t="s">
        <v>147</v>
      </c>
      <c r="AU144" s="22" t="s">
        <v>82</v>
      </c>
    </row>
    <row r="145" s="11" customFormat="1">
      <c r="B145" s="234"/>
      <c r="C145" s="235"/>
      <c r="D145" s="231" t="s">
        <v>149</v>
      </c>
      <c r="E145" s="236" t="s">
        <v>16</v>
      </c>
      <c r="F145" s="237" t="s">
        <v>225</v>
      </c>
      <c r="G145" s="235"/>
      <c r="H145" s="238">
        <v>1434.3530000000001</v>
      </c>
      <c r="I145" s="239"/>
      <c r="J145" s="235"/>
      <c r="K145" s="235"/>
      <c r="L145" s="240"/>
      <c r="M145" s="241"/>
      <c r="N145" s="242"/>
      <c r="O145" s="242"/>
      <c r="P145" s="242"/>
      <c r="Q145" s="242"/>
      <c r="R145" s="242"/>
      <c r="S145" s="242"/>
      <c r="T145" s="243"/>
      <c r="AT145" s="244" t="s">
        <v>149</v>
      </c>
      <c r="AU145" s="244" t="s">
        <v>82</v>
      </c>
      <c r="AV145" s="11" t="s">
        <v>82</v>
      </c>
      <c r="AW145" s="11" t="s">
        <v>35</v>
      </c>
      <c r="AX145" s="11" t="s">
        <v>72</v>
      </c>
      <c r="AY145" s="244" t="s">
        <v>138</v>
      </c>
    </row>
    <row r="146" s="12" customFormat="1">
      <c r="B146" s="245"/>
      <c r="C146" s="246"/>
      <c r="D146" s="231" t="s">
        <v>149</v>
      </c>
      <c r="E146" s="247" t="s">
        <v>16</v>
      </c>
      <c r="F146" s="248" t="s">
        <v>151</v>
      </c>
      <c r="G146" s="246"/>
      <c r="H146" s="249">
        <v>1434.3530000000001</v>
      </c>
      <c r="I146" s="250"/>
      <c r="J146" s="246"/>
      <c r="K146" s="246"/>
      <c r="L146" s="251"/>
      <c r="M146" s="252"/>
      <c r="N146" s="253"/>
      <c r="O146" s="253"/>
      <c r="P146" s="253"/>
      <c r="Q146" s="253"/>
      <c r="R146" s="253"/>
      <c r="S146" s="253"/>
      <c r="T146" s="254"/>
      <c r="AT146" s="255" t="s">
        <v>149</v>
      </c>
      <c r="AU146" s="255" t="s">
        <v>82</v>
      </c>
      <c r="AV146" s="12" t="s">
        <v>145</v>
      </c>
      <c r="AW146" s="12" t="s">
        <v>35</v>
      </c>
      <c r="AX146" s="12" t="s">
        <v>80</v>
      </c>
      <c r="AY146" s="255" t="s">
        <v>138</v>
      </c>
    </row>
    <row r="147" s="1" customFormat="1" ht="38.25" customHeight="1">
      <c r="B147" s="44"/>
      <c r="C147" s="219" t="s">
        <v>226</v>
      </c>
      <c r="D147" s="219" t="s">
        <v>140</v>
      </c>
      <c r="E147" s="220" t="s">
        <v>227</v>
      </c>
      <c r="F147" s="221" t="s">
        <v>228</v>
      </c>
      <c r="G147" s="222" t="s">
        <v>197</v>
      </c>
      <c r="H147" s="223">
        <v>2135.4830000000002</v>
      </c>
      <c r="I147" s="224"/>
      <c r="J147" s="225">
        <f>ROUND(I147*H147,2)</f>
        <v>0</v>
      </c>
      <c r="K147" s="221" t="s">
        <v>144</v>
      </c>
      <c r="L147" s="70"/>
      <c r="M147" s="226" t="s">
        <v>16</v>
      </c>
      <c r="N147" s="227" t="s">
        <v>43</v>
      </c>
      <c r="O147" s="45"/>
      <c r="P147" s="228">
        <f>O147*H147</f>
        <v>0</v>
      </c>
      <c r="Q147" s="228">
        <v>0</v>
      </c>
      <c r="R147" s="228">
        <f>Q147*H147</f>
        <v>0</v>
      </c>
      <c r="S147" s="228">
        <v>0</v>
      </c>
      <c r="T147" s="229">
        <f>S147*H147</f>
        <v>0</v>
      </c>
      <c r="AR147" s="22" t="s">
        <v>145</v>
      </c>
      <c r="AT147" s="22" t="s">
        <v>140</v>
      </c>
      <c r="AU147" s="22" t="s">
        <v>82</v>
      </c>
      <c r="AY147" s="22" t="s">
        <v>138</v>
      </c>
      <c r="BE147" s="230">
        <f>IF(N147="základní",J147,0)</f>
        <v>0</v>
      </c>
      <c r="BF147" s="230">
        <f>IF(N147="snížená",J147,0)</f>
        <v>0</v>
      </c>
      <c r="BG147" s="230">
        <f>IF(N147="zákl. přenesená",J147,0)</f>
        <v>0</v>
      </c>
      <c r="BH147" s="230">
        <f>IF(N147="sníž. přenesená",J147,0)</f>
        <v>0</v>
      </c>
      <c r="BI147" s="230">
        <f>IF(N147="nulová",J147,0)</f>
        <v>0</v>
      </c>
      <c r="BJ147" s="22" t="s">
        <v>80</v>
      </c>
      <c r="BK147" s="230">
        <f>ROUND(I147*H147,2)</f>
        <v>0</v>
      </c>
      <c r="BL147" s="22" t="s">
        <v>145</v>
      </c>
      <c r="BM147" s="22" t="s">
        <v>229</v>
      </c>
    </row>
    <row r="148" s="1" customFormat="1">
      <c r="B148" s="44"/>
      <c r="C148" s="72"/>
      <c r="D148" s="231" t="s">
        <v>147</v>
      </c>
      <c r="E148" s="72"/>
      <c r="F148" s="232" t="s">
        <v>210</v>
      </c>
      <c r="G148" s="72"/>
      <c r="H148" s="72"/>
      <c r="I148" s="189"/>
      <c r="J148" s="72"/>
      <c r="K148" s="72"/>
      <c r="L148" s="70"/>
      <c r="M148" s="233"/>
      <c r="N148" s="45"/>
      <c r="O148" s="45"/>
      <c r="P148" s="45"/>
      <c r="Q148" s="45"/>
      <c r="R148" s="45"/>
      <c r="S148" s="45"/>
      <c r="T148" s="93"/>
      <c r="AT148" s="22" t="s">
        <v>147</v>
      </c>
      <c r="AU148" s="22" t="s">
        <v>82</v>
      </c>
    </row>
    <row r="149" s="11" customFormat="1">
      <c r="B149" s="234"/>
      <c r="C149" s="235"/>
      <c r="D149" s="231" t="s">
        <v>149</v>
      </c>
      <c r="E149" s="236" t="s">
        <v>16</v>
      </c>
      <c r="F149" s="237" t="s">
        <v>230</v>
      </c>
      <c r="G149" s="235"/>
      <c r="H149" s="238">
        <v>2135.4830000000002</v>
      </c>
      <c r="I149" s="239"/>
      <c r="J149" s="235"/>
      <c r="K149" s="235"/>
      <c r="L149" s="240"/>
      <c r="M149" s="241"/>
      <c r="N149" s="242"/>
      <c r="O149" s="242"/>
      <c r="P149" s="242"/>
      <c r="Q149" s="242"/>
      <c r="R149" s="242"/>
      <c r="S149" s="242"/>
      <c r="T149" s="243"/>
      <c r="AT149" s="244" t="s">
        <v>149</v>
      </c>
      <c r="AU149" s="244" t="s">
        <v>82</v>
      </c>
      <c r="AV149" s="11" t="s">
        <v>82</v>
      </c>
      <c r="AW149" s="11" t="s">
        <v>35</v>
      </c>
      <c r="AX149" s="11" t="s">
        <v>72</v>
      </c>
      <c r="AY149" s="244" t="s">
        <v>138</v>
      </c>
    </row>
    <row r="150" s="12" customFormat="1">
      <c r="B150" s="245"/>
      <c r="C150" s="246"/>
      <c r="D150" s="231" t="s">
        <v>149</v>
      </c>
      <c r="E150" s="247" t="s">
        <v>16</v>
      </c>
      <c r="F150" s="248" t="s">
        <v>151</v>
      </c>
      <c r="G150" s="246"/>
      <c r="H150" s="249">
        <v>2135.4830000000002</v>
      </c>
      <c r="I150" s="250"/>
      <c r="J150" s="246"/>
      <c r="K150" s="246"/>
      <c r="L150" s="251"/>
      <c r="M150" s="252"/>
      <c r="N150" s="253"/>
      <c r="O150" s="253"/>
      <c r="P150" s="253"/>
      <c r="Q150" s="253"/>
      <c r="R150" s="253"/>
      <c r="S150" s="253"/>
      <c r="T150" s="254"/>
      <c r="AT150" s="255" t="s">
        <v>149</v>
      </c>
      <c r="AU150" s="255" t="s">
        <v>82</v>
      </c>
      <c r="AV150" s="12" t="s">
        <v>145</v>
      </c>
      <c r="AW150" s="12" t="s">
        <v>35</v>
      </c>
      <c r="AX150" s="12" t="s">
        <v>80</v>
      </c>
      <c r="AY150" s="255" t="s">
        <v>138</v>
      </c>
    </row>
    <row r="151" s="1" customFormat="1" ht="38.25" customHeight="1">
      <c r="B151" s="44"/>
      <c r="C151" s="219" t="s">
        <v>231</v>
      </c>
      <c r="D151" s="219" t="s">
        <v>140</v>
      </c>
      <c r="E151" s="220" t="s">
        <v>232</v>
      </c>
      <c r="F151" s="221" t="s">
        <v>233</v>
      </c>
      <c r="G151" s="222" t="s">
        <v>197</v>
      </c>
      <c r="H151" s="223">
        <v>1067.742</v>
      </c>
      <c r="I151" s="224"/>
      <c r="J151" s="225">
        <f>ROUND(I151*H151,2)</f>
        <v>0</v>
      </c>
      <c r="K151" s="221" t="s">
        <v>144</v>
      </c>
      <c r="L151" s="70"/>
      <c r="M151" s="226" t="s">
        <v>16</v>
      </c>
      <c r="N151" s="227" t="s">
        <v>43</v>
      </c>
      <c r="O151" s="45"/>
      <c r="P151" s="228">
        <f>O151*H151</f>
        <v>0</v>
      </c>
      <c r="Q151" s="228">
        <v>0</v>
      </c>
      <c r="R151" s="228">
        <f>Q151*H151</f>
        <v>0</v>
      </c>
      <c r="S151" s="228">
        <v>0</v>
      </c>
      <c r="T151" s="229">
        <f>S151*H151</f>
        <v>0</v>
      </c>
      <c r="AR151" s="22" t="s">
        <v>145</v>
      </c>
      <c r="AT151" s="22" t="s">
        <v>140</v>
      </c>
      <c r="AU151" s="22" t="s">
        <v>82</v>
      </c>
      <c r="AY151" s="22" t="s">
        <v>138</v>
      </c>
      <c r="BE151" s="230">
        <f>IF(N151="základní",J151,0)</f>
        <v>0</v>
      </c>
      <c r="BF151" s="230">
        <f>IF(N151="snížená",J151,0)</f>
        <v>0</v>
      </c>
      <c r="BG151" s="230">
        <f>IF(N151="zákl. přenesená",J151,0)</f>
        <v>0</v>
      </c>
      <c r="BH151" s="230">
        <f>IF(N151="sníž. přenesená",J151,0)</f>
        <v>0</v>
      </c>
      <c r="BI151" s="230">
        <f>IF(N151="nulová",J151,0)</f>
        <v>0</v>
      </c>
      <c r="BJ151" s="22" t="s">
        <v>80</v>
      </c>
      <c r="BK151" s="230">
        <f>ROUND(I151*H151,2)</f>
        <v>0</v>
      </c>
      <c r="BL151" s="22" t="s">
        <v>145</v>
      </c>
      <c r="BM151" s="22" t="s">
        <v>234</v>
      </c>
    </row>
    <row r="152" s="1" customFormat="1">
      <c r="B152" s="44"/>
      <c r="C152" s="72"/>
      <c r="D152" s="231" t="s">
        <v>147</v>
      </c>
      <c r="E152" s="72"/>
      <c r="F152" s="232" t="s">
        <v>210</v>
      </c>
      <c r="G152" s="72"/>
      <c r="H152" s="72"/>
      <c r="I152" s="189"/>
      <c r="J152" s="72"/>
      <c r="K152" s="72"/>
      <c r="L152" s="70"/>
      <c r="M152" s="233"/>
      <c r="N152" s="45"/>
      <c r="O152" s="45"/>
      <c r="P152" s="45"/>
      <c r="Q152" s="45"/>
      <c r="R152" s="45"/>
      <c r="S152" s="45"/>
      <c r="T152" s="93"/>
      <c r="AT152" s="22" t="s">
        <v>147</v>
      </c>
      <c r="AU152" s="22" t="s">
        <v>82</v>
      </c>
    </row>
    <row r="153" s="11" customFormat="1">
      <c r="B153" s="234"/>
      <c r="C153" s="235"/>
      <c r="D153" s="231" t="s">
        <v>149</v>
      </c>
      <c r="E153" s="236" t="s">
        <v>16</v>
      </c>
      <c r="F153" s="237" t="s">
        <v>235</v>
      </c>
      <c r="G153" s="235"/>
      <c r="H153" s="238">
        <v>1067.742</v>
      </c>
      <c r="I153" s="239"/>
      <c r="J153" s="235"/>
      <c r="K153" s="235"/>
      <c r="L153" s="240"/>
      <c r="M153" s="241"/>
      <c r="N153" s="242"/>
      <c r="O153" s="242"/>
      <c r="P153" s="242"/>
      <c r="Q153" s="242"/>
      <c r="R153" s="242"/>
      <c r="S153" s="242"/>
      <c r="T153" s="243"/>
      <c r="AT153" s="244" t="s">
        <v>149</v>
      </c>
      <c r="AU153" s="244" t="s">
        <v>82</v>
      </c>
      <c r="AV153" s="11" t="s">
        <v>82</v>
      </c>
      <c r="AW153" s="11" t="s">
        <v>35</v>
      </c>
      <c r="AX153" s="11" t="s">
        <v>72</v>
      </c>
      <c r="AY153" s="244" t="s">
        <v>138</v>
      </c>
    </row>
    <row r="154" s="12" customFormat="1">
      <c r="B154" s="245"/>
      <c r="C154" s="246"/>
      <c r="D154" s="231" t="s">
        <v>149</v>
      </c>
      <c r="E154" s="247" t="s">
        <v>16</v>
      </c>
      <c r="F154" s="248" t="s">
        <v>151</v>
      </c>
      <c r="G154" s="246"/>
      <c r="H154" s="249">
        <v>1067.742</v>
      </c>
      <c r="I154" s="250"/>
      <c r="J154" s="246"/>
      <c r="K154" s="246"/>
      <c r="L154" s="251"/>
      <c r="M154" s="252"/>
      <c r="N154" s="253"/>
      <c r="O154" s="253"/>
      <c r="P154" s="253"/>
      <c r="Q154" s="253"/>
      <c r="R154" s="253"/>
      <c r="S154" s="253"/>
      <c r="T154" s="254"/>
      <c r="AT154" s="255" t="s">
        <v>149</v>
      </c>
      <c r="AU154" s="255" t="s">
        <v>82</v>
      </c>
      <c r="AV154" s="12" t="s">
        <v>145</v>
      </c>
      <c r="AW154" s="12" t="s">
        <v>35</v>
      </c>
      <c r="AX154" s="12" t="s">
        <v>80</v>
      </c>
      <c r="AY154" s="255" t="s">
        <v>138</v>
      </c>
    </row>
    <row r="155" s="1" customFormat="1" ht="25.5" customHeight="1">
      <c r="B155" s="44"/>
      <c r="C155" s="219" t="s">
        <v>236</v>
      </c>
      <c r="D155" s="219" t="s">
        <v>140</v>
      </c>
      <c r="E155" s="220" t="s">
        <v>237</v>
      </c>
      <c r="F155" s="221" t="s">
        <v>238</v>
      </c>
      <c r="G155" s="222" t="s">
        <v>239</v>
      </c>
      <c r="H155" s="223">
        <v>5730.9899999999998</v>
      </c>
      <c r="I155" s="224"/>
      <c r="J155" s="225">
        <f>ROUND(I155*H155,2)</f>
        <v>0</v>
      </c>
      <c r="K155" s="221" t="s">
        <v>144</v>
      </c>
      <c r="L155" s="70"/>
      <c r="M155" s="226" t="s">
        <v>16</v>
      </c>
      <c r="N155" s="227" t="s">
        <v>43</v>
      </c>
      <c r="O155" s="45"/>
      <c r="P155" s="228">
        <f>O155*H155</f>
        <v>0</v>
      </c>
      <c r="Q155" s="228">
        <v>0.00059000000000000003</v>
      </c>
      <c r="R155" s="228">
        <f>Q155*H155</f>
        <v>3.3812841000000002</v>
      </c>
      <c r="S155" s="228">
        <v>0</v>
      </c>
      <c r="T155" s="229">
        <f>S155*H155</f>
        <v>0</v>
      </c>
      <c r="AR155" s="22" t="s">
        <v>145</v>
      </c>
      <c r="AT155" s="22" t="s">
        <v>140</v>
      </c>
      <c r="AU155" s="22" t="s">
        <v>82</v>
      </c>
      <c r="AY155" s="22" t="s">
        <v>138</v>
      </c>
      <c r="BE155" s="230">
        <f>IF(N155="základní",J155,0)</f>
        <v>0</v>
      </c>
      <c r="BF155" s="230">
        <f>IF(N155="snížená",J155,0)</f>
        <v>0</v>
      </c>
      <c r="BG155" s="230">
        <f>IF(N155="zákl. přenesená",J155,0)</f>
        <v>0</v>
      </c>
      <c r="BH155" s="230">
        <f>IF(N155="sníž. přenesená",J155,0)</f>
        <v>0</v>
      </c>
      <c r="BI155" s="230">
        <f>IF(N155="nulová",J155,0)</f>
        <v>0</v>
      </c>
      <c r="BJ155" s="22" t="s">
        <v>80</v>
      </c>
      <c r="BK155" s="230">
        <f>ROUND(I155*H155,2)</f>
        <v>0</v>
      </c>
      <c r="BL155" s="22" t="s">
        <v>145</v>
      </c>
      <c r="BM155" s="22" t="s">
        <v>240</v>
      </c>
    </row>
    <row r="156" s="1" customFormat="1">
      <c r="B156" s="44"/>
      <c r="C156" s="72"/>
      <c r="D156" s="231" t="s">
        <v>147</v>
      </c>
      <c r="E156" s="72"/>
      <c r="F156" s="232" t="s">
        <v>241</v>
      </c>
      <c r="G156" s="72"/>
      <c r="H156" s="72"/>
      <c r="I156" s="189"/>
      <c r="J156" s="72"/>
      <c r="K156" s="72"/>
      <c r="L156" s="70"/>
      <c r="M156" s="233"/>
      <c r="N156" s="45"/>
      <c r="O156" s="45"/>
      <c r="P156" s="45"/>
      <c r="Q156" s="45"/>
      <c r="R156" s="45"/>
      <c r="S156" s="45"/>
      <c r="T156" s="93"/>
      <c r="AT156" s="22" t="s">
        <v>147</v>
      </c>
      <c r="AU156" s="22" t="s">
        <v>82</v>
      </c>
    </row>
    <row r="157" s="11" customFormat="1">
      <c r="B157" s="234"/>
      <c r="C157" s="235"/>
      <c r="D157" s="231" t="s">
        <v>149</v>
      </c>
      <c r="E157" s="236" t="s">
        <v>16</v>
      </c>
      <c r="F157" s="237" t="s">
        <v>242</v>
      </c>
      <c r="G157" s="235"/>
      <c r="H157" s="238">
        <v>5730.9899999999998</v>
      </c>
      <c r="I157" s="239"/>
      <c r="J157" s="235"/>
      <c r="K157" s="235"/>
      <c r="L157" s="240"/>
      <c r="M157" s="241"/>
      <c r="N157" s="242"/>
      <c r="O157" s="242"/>
      <c r="P157" s="242"/>
      <c r="Q157" s="242"/>
      <c r="R157" s="242"/>
      <c r="S157" s="242"/>
      <c r="T157" s="243"/>
      <c r="AT157" s="244" t="s">
        <v>149</v>
      </c>
      <c r="AU157" s="244" t="s">
        <v>82</v>
      </c>
      <c r="AV157" s="11" t="s">
        <v>82</v>
      </c>
      <c r="AW157" s="11" t="s">
        <v>35</v>
      </c>
      <c r="AX157" s="11" t="s">
        <v>72</v>
      </c>
      <c r="AY157" s="244" t="s">
        <v>138</v>
      </c>
    </row>
    <row r="158" s="12" customFormat="1">
      <c r="B158" s="245"/>
      <c r="C158" s="246"/>
      <c r="D158" s="231" t="s">
        <v>149</v>
      </c>
      <c r="E158" s="247" t="s">
        <v>16</v>
      </c>
      <c r="F158" s="248" t="s">
        <v>151</v>
      </c>
      <c r="G158" s="246"/>
      <c r="H158" s="249">
        <v>5730.9899999999998</v>
      </c>
      <c r="I158" s="250"/>
      <c r="J158" s="246"/>
      <c r="K158" s="246"/>
      <c r="L158" s="251"/>
      <c r="M158" s="252"/>
      <c r="N158" s="253"/>
      <c r="O158" s="253"/>
      <c r="P158" s="253"/>
      <c r="Q158" s="253"/>
      <c r="R158" s="253"/>
      <c r="S158" s="253"/>
      <c r="T158" s="254"/>
      <c r="AT158" s="255" t="s">
        <v>149</v>
      </c>
      <c r="AU158" s="255" t="s">
        <v>82</v>
      </c>
      <c r="AV158" s="12" t="s">
        <v>145</v>
      </c>
      <c r="AW158" s="12" t="s">
        <v>35</v>
      </c>
      <c r="AX158" s="12" t="s">
        <v>80</v>
      </c>
      <c r="AY158" s="255" t="s">
        <v>138</v>
      </c>
    </row>
    <row r="159" s="1" customFormat="1" ht="25.5" customHeight="1">
      <c r="B159" s="44"/>
      <c r="C159" s="219" t="s">
        <v>243</v>
      </c>
      <c r="D159" s="219" t="s">
        <v>140</v>
      </c>
      <c r="E159" s="220" t="s">
        <v>244</v>
      </c>
      <c r="F159" s="221" t="s">
        <v>245</v>
      </c>
      <c r="G159" s="222" t="s">
        <v>239</v>
      </c>
      <c r="H159" s="223">
        <v>5587.2799999999997</v>
      </c>
      <c r="I159" s="224"/>
      <c r="J159" s="225">
        <f>ROUND(I159*H159,2)</f>
        <v>0</v>
      </c>
      <c r="K159" s="221" t="s">
        <v>144</v>
      </c>
      <c r="L159" s="70"/>
      <c r="M159" s="226" t="s">
        <v>16</v>
      </c>
      <c r="N159" s="227" t="s">
        <v>43</v>
      </c>
      <c r="O159" s="45"/>
      <c r="P159" s="228">
        <f>O159*H159</f>
        <v>0</v>
      </c>
      <c r="Q159" s="228">
        <v>0.00063000000000000003</v>
      </c>
      <c r="R159" s="228">
        <f>Q159*H159</f>
        <v>3.5199864000000001</v>
      </c>
      <c r="S159" s="228">
        <v>0</v>
      </c>
      <c r="T159" s="229">
        <f>S159*H159</f>
        <v>0</v>
      </c>
      <c r="AR159" s="22" t="s">
        <v>145</v>
      </c>
      <c r="AT159" s="22" t="s">
        <v>140</v>
      </c>
      <c r="AU159" s="22" t="s">
        <v>82</v>
      </c>
      <c r="AY159" s="22" t="s">
        <v>138</v>
      </c>
      <c r="BE159" s="230">
        <f>IF(N159="základní",J159,0)</f>
        <v>0</v>
      </c>
      <c r="BF159" s="230">
        <f>IF(N159="snížená",J159,0)</f>
        <v>0</v>
      </c>
      <c r="BG159" s="230">
        <f>IF(N159="zákl. přenesená",J159,0)</f>
        <v>0</v>
      </c>
      <c r="BH159" s="230">
        <f>IF(N159="sníž. přenesená",J159,0)</f>
        <v>0</v>
      </c>
      <c r="BI159" s="230">
        <f>IF(N159="nulová",J159,0)</f>
        <v>0</v>
      </c>
      <c r="BJ159" s="22" t="s">
        <v>80</v>
      </c>
      <c r="BK159" s="230">
        <f>ROUND(I159*H159,2)</f>
        <v>0</v>
      </c>
      <c r="BL159" s="22" t="s">
        <v>145</v>
      </c>
      <c r="BM159" s="22" t="s">
        <v>246</v>
      </c>
    </row>
    <row r="160" s="1" customFormat="1">
      <c r="B160" s="44"/>
      <c r="C160" s="72"/>
      <c r="D160" s="231" t="s">
        <v>147</v>
      </c>
      <c r="E160" s="72"/>
      <c r="F160" s="232" t="s">
        <v>241</v>
      </c>
      <c r="G160" s="72"/>
      <c r="H160" s="72"/>
      <c r="I160" s="189"/>
      <c r="J160" s="72"/>
      <c r="K160" s="72"/>
      <c r="L160" s="70"/>
      <c r="M160" s="233"/>
      <c r="N160" s="45"/>
      <c r="O160" s="45"/>
      <c r="P160" s="45"/>
      <c r="Q160" s="45"/>
      <c r="R160" s="45"/>
      <c r="S160" s="45"/>
      <c r="T160" s="93"/>
      <c r="AT160" s="22" t="s">
        <v>147</v>
      </c>
      <c r="AU160" s="22" t="s">
        <v>82</v>
      </c>
    </row>
    <row r="161" s="11" customFormat="1">
      <c r="B161" s="234"/>
      <c r="C161" s="235"/>
      <c r="D161" s="231" t="s">
        <v>149</v>
      </c>
      <c r="E161" s="236" t="s">
        <v>16</v>
      </c>
      <c r="F161" s="237" t="s">
        <v>247</v>
      </c>
      <c r="G161" s="235"/>
      <c r="H161" s="238">
        <v>5587.2799999999997</v>
      </c>
      <c r="I161" s="239"/>
      <c r="J161" s="235"/>
      <c r="K161" s="235"/>
      <c r="L161" s="240"/>
      <c r="M161" s="241"/>
      <c r="N161" s="242"/>
      <c r="O161" s="242"/>
      <c r="P161" s="242"/>
      <c r="Q161" s="242"/>
      <c r="R161" s="242"/>
      <c r="S161" s="242"/>
      <c r="T161" s="243"/>
      <c r="AT161" s="244" t="s">
        <v>149</v>
      </c>
      <c r="AU161" s="244" t="s">
        <v>82</v>
      </c>
      <c r="AV161" s="11" t="s">
        <v>82</v>
      </c>
      <c r="AW161" s="11" t="s">
        <v>35</v>
      </c>
      <c r="AX161" s="11" t="s">
        <v>72</v>
      </c>
      <c r="AY161" s="244" t="s">
        <v>138</v>
      </c>
    </row>
    <row r="162" s="12" customFormat="1">
      <c r="B162" s="245"/>
      <c r="C162" s="246"/>
      <c r="D162" s="231" t="s">
        <v>149</v>
      </c>
      <c r="E162" s="247" t="s">
        <v>16</v>
      </c>
      <c r="F162" s="248" t="s">
        <v>151</v>
      </c>
      <c r="G162" s="246"/>
      <c r="H162" s="249">
        <v>5587.2799999999997</v>
      </c>
      <c r="I162" s="250"/>
      <c r="J162" s="246"/>
      <c r="K162" s="246"/>
      <c r="L162" s="251"/>
      <c r="M162" s="252"/>
      <c r="N162" s="253"/>
      <c r="O162" s="253"/>
      <c r="P162" s="253"/>
      <c r="Q162" s="253"/>
      <c r="R162" s="253"/>
      <c r="S162" s="253"/>
      <c r="T162" s="254"/>
      <c r="AT162" s="255" t="s">
        <v>149</v>
      </c>
      <c r="AU162" s="255" t="s">
        <v>82</v>
      </c>
      <c r="AV162" s="12" t="s">
        <v>145</v>
      </c>
      <c r="AW162" s="12" t="s">
        <v>35</v>
      </c>
      <c r="AX162" s="12" t="s">
        <v>80</v>
      </c>
      <c r="AY162" s="255" t="s">
        <v>138</v>
      </c>
    </row>
    <row r="163" s="1" customFormat="1" ht="25.5" customHeight="1">
      <c r="B163" s="44"/>
      <c r="C163" s="219" t="s">
        <v>248</v>
      </c>
      <c r="D163" s="219" t="s">
        <v>140</v>
      </c>
      <c r="E163" s="220" t="s">
        <v>249</v>
      </c>
      <c r="F163" s="221" t="s">
        <v>250</v>
      </c>
      <c r="G163" s="222" t="s">
        <v>239</v>
      </c>
      <c r="H163" s="223">
        <v>5730.9899999999998</v>
      </c>
      <c r="I163" s="224"/>
      <c r="J163" s="225">
        <f>ROUND(I163*H163,2)</f>
        <v>0</v>
      </c>
      <c r="K163" s="221" t="s">
        <v>144</v>
      </c>
      <c r="L163" s="70"/>
      <c r="M163" s="226" t="s">
        <v>16</v>
      </c>
      <c r="N163" s="227" t="s">
        <v>43</v>
      </c>
      <c r="O163" s="45"/>
      <c r="P163" s="228">
        <f>O163*H163</f>
        <v>0</v>
      </c>
      <c r="Q163" s="228">
        <v>0</v>
      </c>
      <c r="R163" s="228">
        <f>Q163*H163</f>
        <v>0</v>
      </c>
      <c r="S163" s="228">
        <v>0</v>
      </c>
      <c r="T163" s="229">
        <f>S163*H163</f>
        <v>0</v>
      </c>
      <c r="AR163" s="22" t="s">
        <v>145</v>
      </c>
      <c r="AT163" s="22" t="s">
        <v>140</v>
      </c>
      <c r="AU163" s="22" t="s">
        <v>82</v>
      </c>
      <c r="AY163" s="22" t="s">
        <v>138</v>
      </c>
      <c r="BE163" s="230">
        <f>IF(N163="základní",J163,0)</f>
        <v>0</v>
      </c>
      <c r="BF163" s="230">
        <f>IF(N163="snížená",J163,0)</f>
        <v>0</v>
      </c>
      <c r="BG163" s="230">
        <f>IF(N163="zákl. přenesená",J163,0)</f>
        <v>0</v>
      </c>
      <c r="BH163" s="230">
        <f>IF(N163="sníž. přenesená",J163,0)</f>
        <v>0</v>
      </c>
      <c r="BI163" s="230">
        <f>IF(N163="nulová",J163,0)</f>
        <v>0</v>
      </c>
      <c r="BJ163" s="22" t="s">
        <v>80</v>
      </c>
      <c r="BK163" s="230">
        <f>ROUND(I163*H163,2)</f>
        <v>0</v>
      </c>
      <c r="BL163" s="22" t="s">
        <v>145</v>
      </c>
      <c r="BM163" s="22" t="s">
        <v>251</v>
      </c>
    </row>
    <row r="164" s="11" customFormat="1">
      <c r="B164" s="234"/>
      <c r="C164" s="235"/>
      <c r="D164" s="231" t="s">
        <v>149</v>
      </c>
      <c r="E164" s="236" t="s">
        <v>16</v>
      </c>
      <c r="F164" s="237" t="s">
        <v>242</v>
      </c>
      <c r="G164" s="235"/>
      <c r="H164" s="238">
        <v>5730.9899999999998</v>
      </c>
      <c r="I164" s="239"/>
      <c r="J164" s="235"/>
      <c r="K164" s="235"/>
      <c r="L164" s="240"/>
      <c r="M164" s="241"/>
      <c r="N164" s="242"/>
      <c r="O164" s="242"/>
      <c r="P164" s="242"/>
      <c r="Q164" s="242"/>
      <c r="R164" s="242"/>
      <c r="S164" s="242"/>
      <c r="T164" s="243"/>
      <c r="AT164" s="244" t="s">
        <v>149</v>
      </c>
      <c r="AU164" s="244" t="s">
        <v>82</v>
      </c>
      <c r="AV164" s="11" t="s">
        <v>82</v>
      </c>
      <c r="AW164" s="11" t="s">
        <v>35</v>
      </c>
      <c r="AX164" s="11" t="s">
        <v>72</v>
      </c>
      <c r="AY164" s="244" t="s">
        <v>138</v>
      </c>
    </row>
    <row r="165" s="12" customFormat="1">
      <c r="B165" s="245"/>
      <c r="C165" s="246"/>
      <c r="D165" s="231" t="s">
        <v>149</v>
      </c>
      <c r="E165" s="247" t="s">
        <v>16</v>
      </c>
      <c r="F165" s="248" t="s">
        <v>151</v>
      </c>
      <c r="G165" s="246"/>
      <c r="H165" s="249">
        <v>5730.9899999999998</v>
      </c>
      <c r="I165" s="250"/>
      <c r="J165" s="246"/>
      <c r="K165" s="246"/>
      <c r="L165" s="251"/>
      <c r="M165" s="252"/>
      <c r="N165" s="253"/>
      <c r="O165" s="253"/>
      <c r="P165" s="253"/>
      <c r="Q165" s="253"/>
      <c r="R165" s="253"/>
      <c r="S165" s="253"/>
      <c r="T165" s="254"/>
      <c r="AT165" s="255" t="s">
        <v>149</v>
      </c>
      <c r="AU165" s="255" t="s">
        <v>82</v>
      </c>
      <c r="AV165" s="12" t="s">
        <v>145</v>
      </c>
      <c r="AW165" s="12" t="s">
        <v>35</v>
      </c>
      <c r="AX165" s="12" t="s">
        <v>80</v>
      </c>
      <c r="AY165" s="255" t="s">
        <v>138</v>
      </c>
    </row>
    <row r="166" s="1" customFormat="1" ht="25.5" customHeight="1">
      <c r="B166" s="44"/>
      <c r="C166" s="219" t="s">
        <v>9</v>
      </c>
      <c r="D166" s="219" t="s">
        <v>140</v>
      </c>
      <c r="E166" s="220" t="s">
        <v>252</v>
      </c>
      <c r="F166" s="221" t="s">
        <v>253</v>
      </c>
      <c r="G166" s="222" t="s">
        <v>239</v>
      </c>
      <c r="H166" s="223">
        <v>5587.2799999999997</v>
      </c>
      <c r="I166" s="224"/>
      <c r="J166" s="225">
        <f>ROUND(I166*H166,2)</f>
        <v>0</v>
      </c>
      <c r="K166" s="221" t="s">
        <v>144</v>
      </c>
      <c r="L166" s="70"/>
      <c r="M166" s="226" t="s">
        <v>16</v>
      </c>
      <c r="N166" s="227" t="s">
        <v>43</v>
      </c>
      <c r="O166" s="45"/>
      <c r="P166" s="228">
        <f>O166*H166</f>
        <v>0</v>
      </c>
      <c r="Q166" s="228">
        <v>0</v>
      </c>
      <c r="R166" s="228">
        <f>Q166*H166</f>
        <v>0</v>
      </c>
      <c r="S166" s="228">
        <v>0</v>
      </c>
      <c r="T166" s="229">
        <f>S166*H166</f>
        <v>0</v>
      </c>
      <c r="AR166" s="22" t="s">
        <v>145</v>
      </c>
      <c r="AT166" s="22" t="s">
        <v>140</v>
      </c>
      <c r="AU166" s="22" t="s">
        <v>82</v>
      </c>
      <c r="AY166" s="22" t="s">
        <v>138</v>
      </c>
      <c r="BE166" s="230">
        <f>IF(N166="základní",J166,0)</f>
        <v>0</v>
      </c>
      <c r="BF166" s="230">
        <f>IF(N166="snížená",J166,0)</f>
        <v>0</v>
      </c>
      <c r="BG166" s="230">
        <f>IF(N166="zákl. přenesená",J166,0)</f>
        <v>0</v>
      </c>
      <c r="BH166" s="230">
        <f>IF(N166="sníž. přenesená",J166,0)</f>
        <v>0</v>
      </c>
      <c r="BI166" s="230">
        <f>IF(N166="nulová",J166,0)</f>
        <v>0</v>
      </c>
      <c r="BJ166" s="22" t="s">
        <v>80</v>
      </c>
      <c r="BK166" s="230">
        <f>ROUND(I166*H166,2)</f>
        <v>0</v>
      </c>
      <c r="BL166" s="22" t="s">
        <v>145</v>
      </c>
      <c r="BM166" s="22" t="s">
        <v>254</v>
      </c>
    </row>
    <row r="167" s="11" customFormat="1">
      <c r="B167" s="234"/>
      <c r="C167" s="235"/>
      <c r="D167" s="231" t="s">
        <v>149</v>
      </c>
      <c r="E167" s="236" t="s">
        <v>16</v>
      </c>
      <c r="F167" s="237" t="s">
        <v>247</v>
      </c>
      <c r="G167" s="235"/>
      <c r="H167" s="238">
        <v>5587.2799999999997</v>
      </c>
      <c r="I167" s="239"/>
      <c r="J167" s="235"/>
      <c r="K167" s="235"/>
      <c r="L167" s="240"/>
      <c r="M167" s="241"/>
      <c r="N167" s="242"/>
      <c r="O167" s="242"/>
      <c r="P167" s="242"/>
      <c r="Q167" s="242"/>
      <c r="R167" s="242"/>
      <c r="S167" s="242"/>
      <c r="T167" s="243"/>
      <c r="AT167" s="244" t="s">
        <v>149</v>
      </c>
      <c r="AU167" s="244" t="s">
        <v>82</v>
      </c>
      <c r="AV167" s="11" t="s">
        <v>82</v>
      </c>
      <c r="AW167" s="11" t="s">
        <v>35</v>
      </c>
      <c r="AX167" s="11" t="s">
        <v>72</v>
      </c>
      <c r="AY167" s="244" t="s">
        <v>138</v>
      </c>
    </row>
    <row r="168" s="12" customFormat="1">
      <c r="B168" s="245"/>
      <c r="C168" s="246"/>
      <c r="D168" s="231" t="s">
        <v>149</v>
      </c>
      <c r="E168" s="247" t="s">
        <v>16</v>
      </c>
      <c r="F168" s="248" t="s">
        <v>151</v>
      </c>
      <c r="G168" s="246"/>
      <c r="H168" s="249">
        <v>5587.2799999999997</v>
      </c>
      <c r="I168" s="250"/>
      <c r="J168" s="246"/>
      <c r="K168" s="246"/>
      <c r="L168" s="251"/>
      <c r="M168" s="252"/>
      <c r="N168" s="253"/>
      <c r="O168" s="253"/>
      <c r="P168" s="253"/>
      <c r="Q168" s="253"/>
      <c r="R168" s="253"/>
      <c r="S168" s="253"/>
      <c r="T168" s="254"/>
      <c r="AT168" s="255" t="s">
        <v>149</v>
      </c>
      <c r="AU168" s="255" t="s">
        <v>82</v>
      </c>
      <c r="AV168" s="12" t="s">
        <v>145</v>
      </c>
      <c r="AW168" s="12" t="s">
        <v>35</v>
      </c>
      <c r="AX168" s="12" t="s">
        <v>80</v>
      </c>
      <c r="AY168" s="255" t="s">
        <v>138</v>
      </c>
    </row>
    <row r="169" s="1" customFormat="1" ht="38.25" customHeight="1">
      <c r="B169" s="44"/>
      <c r="C169" s="219" t="s">
        <v>255</v>
      </c>
      <c r="D169" s="219" t="s">
        <v>140</v>
      </c>
      <c r="E169" s="220" t="s">
        <v>256</v>
      </c>
      <c r="F169" s="221" t="s">
        <v>257</v>
      </c>
      <c r="G169" s="222" t="s">
        <v>197</v>
      </c>
      <c r="H169" s="223">
        <v>964.18899999999996</v>
      </c>
      <c r="I169" s="224"/>
      <c r="J169" s="225">
        <f>ROUND(I169*H169,2)</f>
        <v>0</v>
      </c>
      <c r="K169" s="221" t="s">
        <v>144</v>
      </c>
      <c r="L169" s="70"/>
      <c r="M169" s="226" t="s">
        <v>16</v>
      </c>
      <c r="N169" s="227" t="s">
        <v>43</v>
      </c>
      <c r="O169" s="45"/>
      <c r="P169" s="228">
        <f>O169*H169</f>
        <v>0</v>
      </c>
      <c r="Q169" s="228">
        <v>0</v>
      </c>
      <c r="R169" s="228">
        <f>Q169*H169</f>
        <v>0</v>
      </c>
      <c r="S169" s="228">
        <v>0</v>
      </c>
      <c r="T169" s="229">
        <f>S169*H169</f>
        <v>0</v>
      </c>
      <c r="AR169" s="22" t="s">
        <v>145</v>
      </c>
      <c r="AT169" s="22" t="s">
        <v>140</v>
      </c>
      <c r="AU169" s="22" t="s">
        <v>82</v>
      </c>
      <c r="AY169" s="22" t="s">
        <v>138</v>
      </c>
      <c r="BE169" s="230">
        <f>IF(N169="základní",J169,0)</f>
        <v>0</v>
      </c>
      <c r="BF169" s="230">
        <f>IF(N169="snížená",J169,0)</f>
        <v>0</v>
      </c>
      <c r="BG169" s="230">
        <f>IF(N169="zákl. přenesená",J169,0)</f>
        <v>0</v>
      </c>
      <c r="BH169" s="230">
        <f>IF(N169="sníž. přenesená",J169,0)</f>
        <v>0</v>
      </c>
      <c r="BI169" s="230">
        <f>IF(N169="nulová",J169,0)</f>
        <v>0</v>
      </c>
      <c r="BJ169" s="22" t="s">
        <v>80</v>
      </c>
      <c r="BK169" s="230">
        <f>ROUND(I169*H169,2)</f>
        <v>0</v>
      </c>
      <c r="BL169" s="22" t="s">
        <v>145</v>
      </c>
      <c r="BM169" s="22" t="s">
        <v>258</v>
      </c>
    </row>
    <row r="170" s="1" customFormat="1">
      <c r="B170" s="44"/>
      <c r="C170" s="72"/>
      <c r="D170" s="231" t="s">
        <v>147</v>
      </c>
      <c r="E170" s="72"/>
      <c r="F170" s="232" t="s">
        <v>259</v>
      </c>
      <c r="G170" s="72"/>
      <c r="H170" s="72"/>
      <c r="I170" s="189"/>
      <c r="J170" s="72"/>
      <c r="K170" s="72"/>
      <c r="L170" s="70"/>
      <c r="M170" s="233"/>
      <c r="N170" s="45"/>
      <c r="O170" s="45"/>
      <c r="P170" s="45"/>
      <c r="Q170" s="45"/>
      <c r="R170" s="45"/>
      <c r="S170" s="45"/>
      <c r="T170" s="93"/>
      <c r="AT170" s="22" t="s">
        <v>147</v>
      </c>
      <c r="AU170" s="22" t="s">
        <v>82</v>
      </c>
    </row>
    <row r="171" s="11" customFormat="1">
      <c r="B171" s="234"/>
      <c r="C171" s="235"/>
      <c r="D171" s="231" t="s">
        <v>149</v>
      </c>
      <c r="E171" s="236" t="s">
        <v>16</v>
      </c>
      <c r="F171" s="237" t="s">
        <v>260</v>
      </c>
      <c r="G171" s="235"/>
      <c r="H171" s="238">
        <v>964.18899999999996</v>
      </c>
      <c r="I171" s="239"/>
      <c r="J171" s="235"/>
      <c r="K171" s="235"/>
      <c r="L171" s="240"/>
      <c r="M171" s="241"/>
      <c r="N171" s="242"/>
      <c r="O171" s="242"/>
      <c r="P171" s="242"/>
      <c r="Q171" s="242"/>
      <c r="R171" s="242"/>
      <c r="S171" s="242"/>
      <c r="T171" s="243"/>
      <c r="AT171" s="244" t="s">
        <v>149</v>
      </c>
      <c r="AU171" s="244" t="s">
        <v>82</v>
      </c>
      <c r="AV171" s="11" t="s">
        <v>82</v>
      </c>
      <c r="AW171" s="11" t="s">
        <v>35</v>
      </c>
      <c r="AX171" s="11" t="s">
        <v>72</v>
      </c>
      <c r="AY171" s="244" t="s">
        <v>138</v>
      </c>
    </row>
    <row r="172" s="12" customFormat="1">
      <c r="B172" s="245"/>
      <c r="C172" s="246"/>
      <c r="D172" s="231" t="s">
        <v>149</v>
      </c>
      <c r="E172" s="247" t="s">
        <v>16</v>
      </c>
      <c r="F172" s="248" t="s">
        <v>151</v>
      </c>
      <c r="G172" s="246"/>
      <c r="H172" s="249">
        <v>964.18899999999996</v>
      </c>
      <c r="I172" s="250"/>
      <c r="J172" s="246"/>
      <c r="K172" s="246"/>
      <c r="L172" s="251"/>
      <c r="M172" s="252"/>
      <c r="N172" s="253"/>
      <c r="O172" s="253"/>
      <c r="P172" s="253"/>
      <c r="Q172" s="253"/>
      <c r="R172" s="253"/>
      <c r="S172" s="253"/>
      <c r="T172" s="254"/>
      <c r="AT172" s="255" t="s">
        <v>149</v>
      </c>
      <c r="AU172" s="255" t="s">
        <v>82</v>
      </c>
      <c r="AV172" s="12" t="s">
        <v>145</v>
      </c>
      <c r="AW172" s="12" t="s">
        <v>35</v>
      </c>
      <c r="AX172" s="12" t="s">
        <v>80</v>
      </c>
      <c r="AY172" s="255" t="s">
        <v>138</v>
      </c>
    </row>
    <row r="173" s="1" customFormat="1" ht="38.25" customHeight="1">
      <c r="B173" s="44"/>
      <c r="C173" s="219" t="s">
        <v>261</v>
      </c>
      <c r="D173" s="219" t="s">
        <v>140</v>
      </c>
      <c r="E173" s="220" t="s">
        <v>262</v>
      </c>
      <c r="F173" s="221" t="s">
        <v>263</v>
      </c>
      <c r="G173" s="222" t="s">
        <v>197</v>
      </c>
      <c r="H173" s="223">
        <v>1243.1220000000001</v>
      </c>
      <c r="I173" s="224"/>
      <c r="J173" s="225">
        <f>ROUND(I173*H173,2)</f>
        <v>0</v>
      </c>
      <c r="K173" s="221" t="s">
        <v>144</v>
      </c>
      <c r="L173" s="70"/>
      <c r="M173" s="226" t="s">
        <v>16</v>
      </c>
      <c r="N173" s="227" t="s">
        <v>43</v>
      </c>
      <c r="O173" s="45"/>
      <c r="P173" s="228">
        <f>O173*H173</f>
        <v>0</v>
      </c>
      <c r="Q173" s="228">
        <v>0</v>
      </c>
      <c r="R173" s="228">
        <f>Q173*H173</f>
        <v>0</v>
      </c>
      <c r="S173" s="228">
        <v>0</v>
      </c>
      <c r="T173" s="229">
        <f>S173*H173</f>
        <v>0</v>
      </c>
      <c r="AR173" s="22" t="s">
        <v>145</v>
      </c>
      <c r="AT173" s="22" t="s">
        <v>140</v>
      </c>
      <c r="AU173" s="22" t="s">
        <v>82</v>
      </c>
      <c r="AY173" s="22" t="s">
        <v>138</v>
      </c>
      <c r="BE173" s="230">
        <f>IF(N173="základní",J173,0)</f>
        <v>0</v>
      </c>
      <c r="BF173" s="230">
        <f>IF(N173="snížená",J173,0)</f>
        <v>0</v>
      </c>
      <c r="BG173" s="230">
        <f>IF(N173="zákl. přenesená",J173,0)</f>
        <v>0</v>
      </c>
      <c r="BH173" s="230">
        <f>IF(N173="sníž. přenesená",J173,0)</f>
        <v>0</v>
      </c>
      <c r="BI173" s="230">
        <f>IF(N173="nulová",J173,0)</f>
        <v>0</v>
      </c>
      <c r="BJ173" s="22" t="s">
        <v>80</v>
      </c>
      <c r="BK173" s="230">
        <f>ROUND(I173*H173,2)</f>
        <v>0</v>
      </c>
      <c r="BL173" s="22" t="s">
        <v>145</v>
      </c>
      <c r="BM173" s="22" t="s">
        <v>264</v>
      </c>
    </row>
    <row r="174" s="1" customFormat="1">
      <c r="B174" s="44"/>
      <c r="C174" s="72"/>
      <c r="D174" s="231" t="s">
        <v>147</v>
      </c>
      <c r="E174" s="72"/>
      <c r="F174" s="232" t="s">
        <v>259</v>
      </c>
      <c r="G174" s="72"/>
      <c r="H174" s="72"/>
      <c r="I174" s="189"/>
      <c r="J174" s="72"/>
      <c r="K174" s="72"/>
      <c r="L174" s="70"/>
      <c r="M174" s="233"/>
      <c r="N174" s="45"/>
      <c r="O174" s="45"/>
      <c r="P174" s="45"/>
      <c r="Q174" s="45"/>
      <c r="R174" s="45"/>
      <c r="S174" s="45"/>
      <c r="T174" s="93"/>
      <c r="AT174" s="22" t="s">
        <v>147</v>
      </c>
      <c r="AU174" s="22" t="s">
        <v>82</v>
      </c>
    </row>
    <row r="175" s="11" customFormat="1">
      <c r="B175" s="234"/>
      <c r="C175" s="235"/>
      <c r="D175" s="231" t="s">
        <v>149</v>
      </c>
      <c r="E175" s="236" t="s">
        <v>16</v>
      </c>
      <c r="F175" s="237" t="s">
        <v>265</v>
      </c>
      <c r="G175" s="235"/>
      <c r="H175" s="238">
        <v>1243.1220000000001</v>
      </c>
      <c r="I175" s="239"/>
      <c r="J175" s="235"/>
      <c r="K175" s="235"/>
      <c r="L175" s="240"/>
      <c r="M175" s="241"/>
      <c r="N175" s="242"/>
      <c r="O175" s="242"/>
      <c r="P175" s="242"/>
      <c r="Q175" s="242"/>
      <c r="R175" s="242"/>
      <c r="S175" s="242"/>
      <c r="T175" s="243"/>
      <c r="AT175" s="244" t="s">
        <v>149</v>
      </c>
      <c r="AU175" s="244" t="s">
        <v>82</v>
      </c>
      <c r="AV175" s="11" t="s">
        <v>82</v>
      </c>
      <c r="AW175" s="11" t="s">
        <v>35</v>
      </c>
      <c r="AX175" s="11" t="s">
        <v>72</v>
      </c>
      <c r="AY175" s="244" t="s">
        <v>138</v>
      </c>
    </row>
    <row r="176" s="12" customFormat="1">
      <c r="B176" s="245"/>
      <c r="C176" s="246"/>
      <c r="D176" s="231" t="s">
        <v>149</v>
      </c>
      <c r="E176" s="247" t="s">
        <v>16</v>
      </c>
      <c r="F176" s="248" t="s">
        <v>151</v>
      </c>
      <c r="G176" s="246"/>
      <c r="H176" s="249">
        <v>1243.1220000000001</v>
      </c>
      <c r="I176" s="250"/>
      <c r="J176" s="246"/>
      <c r="K176" s="246"/>
      <c r="L176" s="251"/>
      <c r="M176" s="252"/>
      <c r="N176" s="253"/>
      <c r="O176" s="253"/>
      <c r="P176" s="253"/>
      <c r="Q176" s="253"/>
      <c r="R176" s="253"/>
      <c r="S176" s="253"/>
      <c r="T176" s="254"/>
      <c r="AT176" s="255" t="s">
        <v>149</v>
      </c>
      <c r="AU176" s="255" t="s">
        <v>82</v>
      </c>
      <c r="AV176" s="12" t="s">
        <v>145</v>
      </c>
      <c r="AW176" s="12" t="s">
        <v>35</v>
      </c>
      <c r="AX176" s="12" t="s">
        <v>80</v>
      </c>
      <c r="AY176" s="255" t="s">
        <v>138</v>
      </c>
    </row>
    <row r="177" s="1" customFormat="1" ht="38.25" customHeight="1">
      <c r="B177" s="44"/>
      <c r="C177" s="219" t="s">
        <v>266</v>
      </c>
      <c r="D177" s="219" t="s">
        <v>140</v>
      </c>
      <c r="E177" s="220" t="s">
        <v>267</v>
      </c>
      <c r="F177" s="221" t="s">
        <v>268</v>
      </c>
      <c r="G177" s="222" t="s">
        <v>197</v>
      </c>
      <c r="H177" s="223">
        <v>6923.3900000000003</v>
      </c>
      <c r="I177" s="224"/>
      <c r="J177" s="225">
        <f>ROUND(I177*H177,2)</f>
        <v>0</v>
      </c>
      <c r="K177" s="221" t="s">
        <v>144</v>
      </c>
      <c r="L177" s="70"/>
      <c r="M177" s="226" t="s">
        <v>16</v>
      </c>
      <c r="N177" s="227" t="s">
        <v>43</v>
      </c>
      <c r="O177" s="45"/>
      <c r="P177" s="228">
        <f>O177*H177</f>
        <v>0</v>
      </c>
      <c r="Q177" s="228">
        <v>0</v>
      </c>
      <c r="R177" s="228">
        <f>Q177*H177</f>
        <v>0</v>
      </c>
      <c r="S177" s="228">
        <v>0</v>
      </c>
      <c r="T177" s="229">
        <f>S177*H177</f>
        <v>0</v>
      </c>
      <c r="AR177" s="22" t="s">
        <v>145</v>
      </c>
      <c r="AT177" s="22" t="s">
        <v>140</v>
      </c>
      <c r="AU177" s="22" t="s">
        <v>82</v>
      </c>
      <c r="AY177" s="22" t="s">
        <v>138</v>
      </c>
      <c r="BE177" s="230">
        <f>IF(N177="základní",J177,0)</f>
        <v>0</v>
      </c>
      <c r="BF177" s="230">
        <f>IF(N177="snížená",J177,0)</f>
        <v>0</v>
      </c>
      <c r="BG177" s="230">
        <f>IF(N177="zákl. přenesená",J177,0)</f>
        <v>0</v>
      </c>
      <c r="BH177" s="230">
        <f>IF(N177="sníž. přenesená",J177,0)</f>
        <v>0</v>
      </c>
      <c r="BI177" s="230">
        <f>IF(N177="nulová",J177,0)</f>
        <v>0</v>
      </c>
      <c r="BJ177" s="22" t="s">
        <v>80</v>
      </c>
      <c r="BK177" s="230">
        <f>ROUND(I177*H177,2)</f>
        <v>0</v>
      </c>
      <c r="BL177" s="22" t="s">
        <v>145</v>
      </c>
      <c r="BM177" s="22" t="s">
        <v>269</v>
      </c>
    </row>
    <row r="178" s="1" customFormat="1">
      <c r="B178" s="44"/>
      <c r="C178" s="72"/>
      <c r="D178" s="231" t="s">
        <v>147</v>
      </c>
      <c r="E178" s="72"/>
      <c r="F178" s="232" t="s">
        <v>270</v>
      </c>
      <c r="G178" s="72"/>
      <c r="H178" s="72"/>
      <c r="I178" s="189"/>
      <c r="J178" s="72"/>
      <c r="K178" s="72"/>
      <c r="L178" s="70"/>
      <c r="M178" s="233"/>
      <c r="N178" s="45"/>
      <c r="O178" s="45"/>
      <c r="P178" s="45"/>
      <c r="Q178" s="45"/>
      <c r="R178" s="45"/>
      <c r="S178" s="45"/>
      <c r="T178" s="93"/>
      <c r="AT178" s="22" t="s">
        <v>147</v>
      </c>
      <c r="AU178" s="22" t="s">
        <v>82</v>
      </c>
    </row>
    <row r="179" s="11" customFormat="1">
      <c r="B179" s="234"/>
      <c r="C179" s="235"/>
      <c r="D179" s="231" t="s">
        <v>149</v>
      </c>
      <c r="E179" s="236" t="s">
        <v>16</v>
      </c>
      <c r="F179" s="237" t="s">
        <v>271</v>
      </c>
      <c r="G179" s="235"/>
      <c r="H179" s="238">
        <v>6923.3900000000003</v>
      </c>
      <c r="I179" s="239"/>
      <c r="J179" s="235"/>
      <c r="K179" s="235"/>
      <c r="L179" s="240"/>
      <c r="M179" s="241"/>
      <c r="N179" s="242"/>
      <c r="O179" s="242"/>
      <c r="P179" s="242"/>
      <c r="Q179" s="242"/>
      <c r="R179" s="242"/>
      <c r="S179" s="242"/>
      <c r="T179" s="243"/>
      <c r="AT179" s="244" t="s">
        <v>149</v>
      </c>
      <c r="AU179" s="244" t="s">
        <v>82</v>
      </c>
      <c r="AV179" s="11" t="s">
        <v>82</v>
      </c>
      <c r="AW179" s="11" t="s">
        <v>35</v>
      </c>
      <c r="AX179" s="11" t="s">
        <v>72</v>
      </c>
      <c r="AY179" s="244" t="s">
        <v>138</v>
      </c>
    </row>
    <row r="180" s="12" customFormat="1">
      <c r="B180" s="245"/>
      <c r="C180" s="246"/>
      <c r="D180" s="231" t="s">
        <v>149</v>
      </c>
      <c r="E180" s="247" t="s">
        <v>16</v>
      </c>
      <c r="F180" s="248" t="s">
        <v>151</v>
      </c>
      <c r="G180" s="246"/>
      <c r="H180" s="249">
        <v>6923.3900000000003</v>
      </c>
      <c r="I180" s="250"/>
      <c r="J180" s="246"/>
      <c r="K180" s="246"/>
      <c r="L180" s="251"/>
      <c r="M180" s="252"/>
      <c r="N180" s="253"/>
      <c r="O180" s="253"/>
      <c r="P180" s="253"/>
      <c r="Q180" s="253"/>
      <c r="R180" s="253"/>
      <c r="S180" s="253"/>
      <c r="T180" s="254"/>
      <c r="AT180" s="255" t="s">
        <v>149</v>
      </c>
      <c r="AU180" s="255" t="s">
        <v>82</v>
      </c>
      <c r="AV180" s="12" t="s">
        <v>145</v>
      </c>
      <c r="AW180" s="12" t="s">
        <v>35</v>
      </c>
      <c r="AX180" s="12" t="s">
        <v>80</v>
      </c>
      <c r="AY180" s="255" t="s">
        <v>138</v>
      </c>
    </row>
    <row r="181" s="1" customFormat="1" ht="38.25" customHeight="1">
      <c r="B181" s="44"/>
      <c r="C181" s="219" t="s">
        <v>272</v>
      </c>
      <c r="D181" s="219" t="s">
        <v>140</v>
      </c>
      <c r="E181" s="220" t="s">
        <v>273</v>
      </c>
      <c r="F181" s="221" t="s">
        <v>274</v>
      </c>
      <c r="G181" s="222" t="s">
        <v>197</v>
      </c>
      <c r="H181" s="223">
        <v>6672.2399999999998</v>
      </c>
      <c r="I181" s="224"/>
      <c r="J181" s="225">
        <f>ROUND(I181*H181,2)</f>
        <v>0</v>
      </c>
      <c r="K181" s="221" t="s">
        <v>144</v>
      </c>
      <c r="L181" s="70"/>
      <c r="M181" s="226" t="s">
        <v>16</v>
      </c>
      <c r="N181" s="227" t="s">
        <v>43</v>
      </c>
      <c r="O181" s="45"/>
      <c r="P181" s="228">
        <f>O181*H181</f>
        <v>0</v>
      </c>
      <c r="Q181" s="228">
        <v>0</v>
      </c>
      <c r="R181" s="228">
        <f>Q181*H181</f>
        <v>0</v>
      </c>
      <c r="S181" s="228">
        <v>0</v>
      </c>
      <c r="T181" s="229">
        <f>S181*H181</f>
        <v>0</v>
      </c>
      <c r="AR181" s="22" t="s">
        <v>145</v>
      </c>
      <c r="AT181" s="22" t="s">
        <v>140</v>
      </c>
      <c r="AU181" s="22" t="s">
        <v>82</v>
      </c>
      <c r="AY181" s="22" t="s">
        <v>138</v>
      </c>
      <c r="BE181" s="230">
        <f>IF(N181="základní",J181,0)</f>
        <v>0</v>
      </c>
      <c r="BF181" s="230">
        <f>IF(N181="snížená",J181,0)</f>
        <v>0</v>
      </c>
      <c r="BG181" s="230">
        <f>IF(N181="zákl. přenesená",J181,0)</f>
        <v>0</v>
      </c>
      <c r="BH181" s="230">
        <f>IF(N181="sníž. přenesená",J181,0)</f>
        <v>0</v>
      </c>
      <c r="BI181" s="230">
        <f>IF(N181="nulová",J181,0)</f>
        <v>0</v>
      </c>
      <c r="BJ181" s="22" t="s">
        <v>80</v>
      </c>
      <c r="BK181" s="230">
        <f>ROUND(I181*H181,2)</f>
        <v>0</v>
      </c>
      <c r="BL181" s="22" t="s">
        <v>145</v>
      </c>
      <c r="BM181" s="22" t="s">
        <v>275</v>
      </c>
    </row>
    <row r="182" s="1" customFormat="1">
      <c r="B182" s="44"/>
      <c r="C182" s="72"/>
      <c r="D182" s="231" t="s">
        <v>147</v>
      </c>
      <c r="E182" s="72"/>
      <c r="F182" s="232" t="s">
        <v>270</v>
      </c>
      <c r="G182" s="72"/>
      <c r="H182" s="72"/>
      <c r="I182" s="189"/>
      <c r="J182" s="72"/>
      <c r="K182" s="72"/>
      <c r="L182" s="70"/>
      <c r="M182" s="233"/>
      <c r="N182" s="45"/>
      <c r="O182" s="45"/>
      <c r="P182" s="45"/>
      <c r="Q182" s="45"/>
      <c r="R182" s="45"/>
      <c r="S182" s="45"/>
      <c r="T182" s="93"/>
      <c r="AT182" s="22" t="s">
        <v>147</v>
      </c>
      <c r="AU182" s="22" t="s">
        <v>82</v>
      </c>
    </row>
    <row r="183" s="11" customFormat="1">
      <c r="B183" s="234"/>
      <c r="C183" s="235"/>
      <c r="D183" s="231" t="s">
        <v>149</v>
      </c>
      <c r="E183" s="236" t="s">
        <v>16</v>
      </c>
      <c r="F183" s="237" t="s">
        <v>276</v>
      </c>
      <c r="G183" s="235"/>
      <c r="H183" s="238">
        <v>6672.2399999999998</v>
      </c>
      <c r="I183" s="239"/>
      <c r="J183" s="235"/>
      <c r="K183" s="235"/>
      <c r="L183" s="240"/>
      <c r="M183" s="241"/>
      <c r="N183" s="242"/>
      <c r="O183" s="242"/>
      <c r="P183" s="242"/>
      <c r="Q183" s="242"/>
      <c r="R183" s="242"/>
      <c r="S183" s="242"/>
      <c r="T183" s="243"/>
      <c r="AT183" s="244" t="s">
        <v>149</v>
      </c>
      <c r="AU183" s="244" t="s">
        <v>82</v>
      </c>
      <c r="AV183" s="11" t="s">
        <v>82</v>
      </c>
      <c r="AW183" s="11" t="s">
        <v>35</v>
      </c>
      <c r="AX183" s="11" t="s">
        <v>72</v>
      </c>
      <c r="AY183" s="244" t="s">
        <v>138</v>
      </c>
    </row>
    <row r="184" s="12" customFormat="1">
      <c r="B184" s="245"/>
      <c r="C184" s="246"/>
      <c r="D184" s="231" t="s">
        <v>149</v>
      </c>
      <c r="E184" s="247" t="s">
        <v>16</v>
      </c>
      <c r="F184" s="248" t="s">
        <v>151</v>
      </c>
      <c r="G184" s="246"/>
      <c r="H184" s="249">
        <v>6672.2399999999998</v>
      </c>
      <c r="I184" s="250"/>
      <c r="J184" s="246"/>
      <c r="K184" s="246"/>
      <c r="L184" s="251"/>
      <c r="M184" s="252"/>
      <c r="N184" s="253"/>
      <c r="O184" s="253"/>
      <c r="P184" s="253"/>
      <c r="Q184" s="253"/>
      <c r="R184" s="253"/>
      <c r="S184" s="253"/>
      <c r="T184" s="254"/>
      <c r="AT184" s="255" t="s">
        <v>149</v>
      </c>
      <c r="AU184" s="255" t="s">
        <v>82</v>
      </c>
      <c r="AV184" s="12" t="s">
        <v>145</v>
      </c>
      <c r="AW184" s="12" t="s">
        <v>35</v>
      </c>
      <c r="AX184" s="12" t="s">
        <v>80</v>
      </c>
      <c r="AY184" s="255" t="s">
        <v>138</v>
      </c>
    </row>
    <row r="185" s="1" customFormat="1" ht="25.5" customHeight="1">
      <c r="B185" s="44"/>
      <c r="C185" s="219" t="s">
        <v>277</v>
      </c>
      <c r="D185" s="219" t="s">
        <v>140</v>
      </c>
      <c r="E185" s="220" t="s">
        <v>278</v>
      </c>
      <c r="F185" s="221" t="s">
        <v>279</v>
      </c>
      <c r="G185" s="222" t="s">
        <v>197</v>
      </c>
      <c r="H185" s="223">
        <v>6923.3900000000003</v>
      </c>
      <c r="I185" s="224"/>
      <c r="J185" s="225">
        <f>ROUND(I185*H185,2)</f>
        <v>0</v>
      </c>
      <c r="K185" s="221" t="s">
        <v>144</v>
      </c>
      <c r="L185" s="70"/>
      <c r="M185" s="226" t="s">
        <v>16</v>
      </c>
      <c r="N185" s="227" t="s">
        <v>43</v>
      </c>
      <c r="O185" s="45"/>
      <c r="P185" s="228">
        <f>O185*H185</f>
        <v>0</v>
      </c>
      <c r="Q185" s="228">
        <v>0</v>
      </c>
      <c r="R185" s="228">
        <f>Q185*H185</f>
        <v>0</v>
      </c>
      <c r="S185" s="228">
        <v>0</v>
      </c>
      <c r="T185" s="229">
        <f>S185*H185</f>
        <v>0</v>
      </c>
      <c r="AR185" s="22" t="s">
        <v>145</v>
      </c>
      <c r="AT185" s="22" t="s">
        <v>140</v>
      </c>
      <c r="AU185" s="22" t="s">
        <v>82</v>
      </c>
      <c r="AY185" s="22" t="s">
        <v>138</v>
      </c>
      <c r="BE185" s="230">
        <f>IF(N185="základní",J185,0)</f>
        <v>0</v>
      </c>
      <c r="BF185" s="230">
        <f>IF(N185="snížená",J185,0)</f>
        <v>0</v>
      </c>
      <c r="BG185" s="230">
        <f>IF(N185="zákl. přenesená",J185,0)</f>
        <v>0</v>
      </c>
      <c r="BH185" s="230">
        <f>IF(N185="sníž. přenesená",J185,0)</f>
        <v>0</v>
      </c>
      <c r="BI185" s="230">
        <f>IF(N185="nulová",J185,0)</f>
        <v>0</v>
      </c>
      <c r="BJ185" s="22" t="s">
        <v>80</v>
      </c>
      <c r="BK185" s="230">
        <f>ROUND(I185*H185,2)</f>
        <v>0</v>
      </c>
      <c r="BL185" s="22" t="s">
        <v>145</v>
      </c>
      <c r="BM185" s="22" t="s">
        <v>280</v>
      </c>
    </row>
    <row r="186" s="1" customFormat="1">
      <c r="B186" s="44"/>
      <c r="C186" s="72"/>
      <c r="D186" s="231" t="s">
        <v>147</v>
      </c>
      <c r="E186" s="72"/>
      <c r="F186" s="232" t="s">
        <v>281</v>
      </c>
      <c r="G186" s="72"/>
      <c r="H186" s="72"/>
      <c r="I186" s="189"/>
      <c r="J186" s="72"/>
      <c r="K186" s="72"/>
      <c r="L186" s="70"/>
      <c r="M186" s="233"/>
      <c r="N186" s="45"/>
      <c r="O186" s="45"/>
      <c r="P186" s="45"/>
      <c r="Q186" s="45"/>
      <c r="R186" s="45"/>
      <c r="S186" s="45"/>
      <c r="T186" s="93"/>
      <c r="AT186" s="22" t="s">
        <v>147</v>
      </c>
      <c r="AU186" s="22" t="s">
        <v>82</v>
      </c>
    </row>
    <row r="187" s="11" customFormat="1">
      <c r="B187" s="234"/>
      <c r="C187" s="235"/>
      <c r="D187" s="231" t="s">
        <v>149</v>
      </c>
      <c r="E187" s="236" t="s">
        <v>16</v>
      </c>
      <c r="F187" s="237" t="s">
        <v>282</v>
      </c>
      <c r="G187" s="235"/>
      <c r="H187" s="238">
        <v>6923.3900000000003</v>
      </c>
      <c r="I187" s="239"/>
      <c r="J187" s="235"/>
      <c r="K187" s="235"/>
      <c r="L187" s="240"/>
      <c r="M187" s="241"/>
      <c r="N187" s="242"/>
      <c r="O187" s="242"/>
      <c r="P187" s="242"/>
      <c r="Q187" s="242"/>
      <c r="R187" s="242"/>
      <c r="S187" s="242"/>
      <c r="T187" s="243"/>
      <c r="AT187" s="244" t="s">
        <v>149</v>
      </c>
      <c r="AU187" s="244" t="s">
        <v>82</v>
      </c>
      <c r="AV187" s="11" t="s">
        <v>82</v>
      </c>
      <c r="AW187" s="11" t="s">
        <v>35</v>
      </c>
      <c r="AX187" s="11" t="s">
        <v>72</v>
      </c>
      <c r="AY187" s="244" t="s">
        <v>138</v>
      </c>
    </row>
    <row r="188" s="12" customFormat="1">
      <c r="B188" s="245"/>
      <c r="C188" s="246"/>
      <c r="D188" s="231" t="s">
        <v>149</v>
      </c>
      <c r="E188" s="247" t="s">
        <v>16</v>
      </c>
      <c r="F188" s="248" t="s">
        <v>151</v>
      </c>
      <c r="G188" s="246"/>
      <c r="H188" s="249">
        <v>6923.3900000000003</v>
      </c>
      <c r="I188" s="250"/>
      <c r="J188" s="246"/>
      <c r="K188" s="246"/>
      <c r="L188" s="251"/>
      <c r="M188" s="252"/>
      <c r="N188" s="253"/>
      <c r="O188" s="253"/>
      <c r="P188" s="253"/>
      <c r="Q188" s="253"/>
      <c r="R188" s="253"/>
      <c r="S188" s="253"/>
      <c r="T188" s="254"/>
      <c r="AT188" s="255" t="s">
        <v>149</v>
      </c>
      <c r="AU188" s="255" t="s">
        <v>82</v>
      </c>
      <c r="AV188" s="12" t="s">
        <v>145</v>
      </c>
      <c r="AW188" s="12" t="s">
        <v>35</v>
      </c>
      <c r="AX188" s="12" t="s">
        <v>80</v>
      </c>
      <c r="AY188" s="255" t="s">
        <v>138</v>
      </c>
    </row>
    <row r="189" s="1" customFormat="1" ht="25.5" customHeight="1">
      <c r="B189" s="44"/>
      <c r="C189" s="219" t="s">
        <v>283</v>
      </c>
      <c r="D189" s="219" t="s">
        <v>140</v>
      </c>
      <c r="E189" s="220" t="s">
        <v>284</v>
      </c>
      <c r="F189" s="221" t="s">
        <v>285</v>
      </c>
      <c r="G189" s="222" t="s">
        <v>197</v>
      </c>
      <c r="H189" s="223">
        <v>6072.9300000000003</v>
      </c>
      <c r="I189" s="224"/>
      <c r="J189" s="225">
        <f>ROUND(I189*H189,2)</f>
        <v>0</v>
      </c>
      <c r="K189" s="221" t="s">
        <v>144</v>
      </c>
      <c r="L189" s="70"/>
      <c r="M189" s="226" t="s">
        <v>16</v>
      </c>
      <c r="N189" s="227" t="s">
        <v>43</v>
      </c>
      <c r="O189" s="45"/>
      <c r="P189" s="228">
        <f>O189*H189</f>
        <v>0</v>
      </c>
      <c r="Q189" s="228">
        <v>0</v>
      </c>
      <c r="R189" s="228">
        <f>Q189*H189</f>
        <v>0</v>
      </c>
      <c r="S189" s="228">
        <v>0</v>
      </c>
      <c r="T189" s="229">
        <f>S189*H189</f>
        <v>0</v>
      </c>
      <c r="AR189" s="22" t="s">
        <v>145</v>
      </c>
      <c r="AT189" s="22" t="s">
        <v>140</v>
      </c>
      <c r="AU189" s="22" t="s">
        <v>82</v>
      </c>
      <c r="AY189" s="22" t="s">
        <v>138</v>
      </c>
      <c r="BE189" s="230">
        <f>IF(N189="základní",J189,0)</f>
        <v>0</v>
      </c>
      <c r="BF189" s="230">
        <f>IF(N189="snížená",J189,0)</f>
        <v>0</v>
      </c>
      <c r="BG189" s="230">
        <f>IF(N189="zákl. přenesená",J189,0)</f>
        <v>0</v>
      </c>
      <c r="BH189" s="230">
        <f>IF(N189="sníž. přenesená",J189,0)</f>
        <v>0</v>
      </c>
      <c r="BI189" s="230">
        <f>IF(N189="nulová",J189,0)</f>
        <v>0</v>
      </c>
      <c r="BJ189" s="22" t="s">
        <v>80</v>
      </c>
      <c r="BK189" s="230">
        <f>ROUND(I189*H189,2)</f>
        <v>0</v>
      </c>
      <c r="BL189" s="22" t="s">
        <v>145</v>
      </c>
      <c r="BM189" s="22" t="s">
        <v>286</v>
      </c>
    </row>
    <row r="190" s="1" customFormat="1">
      <c r="B190" s="44"/>
      <c r="C190" s="72"/>
      <c r="D190" s="231" t="s">
        <v>147</v>
      </c>
      <c r="E190" s="72"/>
      <c r="F190" s="232" t="s">
        <v>287</v>
      </c>
      <c r="G190" s="72"/>
      <c r="H190" s="72"/>
      <c r="I190" s="189"/>
      <c r="J190" s="72"/>
      <c r="K190" s="72"/>
      <c r="L190" s="70"/>
      <c r="M190" s="233"/>
      <c r="N190" s="45"/>
      <c r="O190" s="45"/>
      <c r="P190" s="45"/>
      <c r="Q190" s="45"/>
      <c r="R190" s="45"/>
      <c r="S190" s="45"/>
      <c r="T190" s="93"/>
      <c r="AT190" s="22" t="s">
        <v>147</v>
      </c>
      <c r="AU190" s="22" t="s">
        <v>82</v>
      </c>
    </row>
    <row r="191" s="11" customFormat="1">
      <c r="B191" s="234"/>
      <c r="C191" s="235"/>
      <c r="D191" s="231" t="s">
        <v>149</v>
      </c>
      <c r="E191" s="236" t="s">
        <v>16</v>
      </c>
      <c r="F191" s="237" t="s">
        <v>288</v>
      </c>
      <c r="G191" s="235"/>
      <c r="H191" s="238">
        <v>6072.9300000000003</v>
      </c>
      <c r="I191" s="239"/>
      <c r="J191" s="235"/>
      <c r="K191" s="235"/>
      <c r="L191" s="240"/>
      <c r="M191" s="241"/>
      <c r="N191" s="242"/>
      <c r="O191" s="242"/>
      <c r="P191" s="242"/>
      <c r="Q191" s="242"/>
      <c r="R191" s="242"/>
      <c r="S191" s="242"/>
      <c r="T191" s="243"/>
      <c r="AT191" s="244" t="s">
        <v>149</v>
      </c>
      <c r="AU191" s="244" t="s">
        <v>82</v>
      </c>
      <c r="AV191" s="11" t="s">
        <v>82</v>
      </c>
      <c r="AW191" s="11" t="s">
        <v>35</v>
      </c>
      <c r="AX191" s="11" t="s">
        <v>72</v>
      </c>
      <c r="AY191" s="244" t="s">
        <v>138</v>
      </c>
    </row>
    <row r="192" s="12" customFormat="1">
      <c r="B192" s="245"/>
      <c r="C192" s="246"/>
      <c r="D192" s="231" t="s">
        <v>149</v>
      </c>
      <c r="E192" s="247" t="s">
        <v>16</v>
      </c>
      <c r="F192" s="248" t="s">
        <v>151</v>
      </c>
      <c r="G192" s="246"/>
      <c r="H192" s="249">
        <v>6072.9300000000003</v>
      </c>
      <c r="I192" s="250"/>
      <c r="J192" s="246"/>
      <c r="K192" s="246"/>
      <c r="L192" s="251"/>
      <c r="M192" s="252"/>
      <c r="N192" s="253"/>
      <c r="O192" s="253"/>
      <c r="P192" s="253"/>
      <c r="Q192" s="253"/>
      <c r="R192" s="253"/>
      <c r="S192" s="253"/>
      <c r="T192" s="254"/>
      <c r="AT192" s="255" t="s">
        <v>149</v>
      </c>
      <c r="AU192" s="255" t="s">
        <v>82</v>
      </c>
      <c r="AV192" s="12" t="s">
        <v>145</v>
      </c>
      <c r="AW192" s="12" t="s">
        <v>35</v>
      </c>
      <c r="AX192" s="12" t="s">
        <v>80</v>
      </c>
      <c r="AY192" s="255" t="s">
        <v>138</v>
      </c>
    </row>
    <row r="193" s="1" customFormat="1" ht="16.5" customHeight="1">
      <c r="B193" s="44"/>
      <c r="C193" s="256" t="s">
        <v>289</v>
      </c>
      <c r="D193" s="256" t="s">
        <v>290</v>
      </c>
      <c r="E193" s="257" t="s">
        <v>291</v>
      </c>
      <c r="F193" s="258" t="s">
        <v>292</v>
      </c>
      <c r="G193" s="259" t="s">
        <v>293</v>
      </c>
      <c r="H193" s="260">
        <v>12474.406000000001</v>
      </c>
      <c r="I193" s="261"/>
      <c r="J193" s="262">
        <f>ROUND(I193*H193,2)</f>
        <v>0</v>
      </c>
      <c r="K193" s="258" t="s">
        <v>144</v>
      </c>
      <c r="L193" s="263"/>
      <c r="M193" s="264" t="s">
        <v>16</v>
      </c>
      <c r="N193" s="265" t="s">
        <v>43</v>
      </c>
      <c r="O193" s="45"/>
      <c r="P193" s="228">
        <f>O193*H193</f>
        <v>0</v>
      </c>
      <c r="Q193" s="228">
        <v>0</v>
      </c>
      <c r="R193" s="228">
        <f>Q193*H193</f>
        <v>0</v>
      </c>
      <c r="S193" s="228">
        <v>0</v>
      </c>
      <c r="T193" s="229">
        <f>S193*H193</f>
        <v>0</v>
      </c>
      <c r="AR193" s="22" t="s">
        <v>185</v>
      </c>
      <c r="AT193" s="22" t="s">
        <v>290</v>
      </c>
      <c r="AU193" s="22" t="s">
        <v>82</v>
      </c>
      <c r="AY193" s="22" t="s">
        <v>138</v>
      </c>
      <c r="BE193" s="230">
        <f>IF(N193="základní",J193,0)</f>
        <v>0</v>
      </c>
      <c r="BF193" s="230">
        <f>IF(N193="snížená",J193,0)</f>
        <v>0</v>
      </c>
      <c r="BG193" s="230">
        <f>IF(N193="zákl. přenesená",J193,0)</f>
        <v>0</v>
      </c>
      <c r="BH193" s="230">
        <f>IF(N193="sníž. přenesená",J193,0)</f>
        <v>0</v>
      </c>
      <c r="BI193" s="230">
        <f>IF(N193="nulová",J193,0)</f>
        <v>0</v>
      </c>
      <c r="BJ193" s="22" t="s">
        <v>80</v>
      </c>
      <c r="BK193" s="230">
        <f>ROUND(I193*H193,2)</f>
        <v>0</v>
      </c>
      <c r="BL193" s="22" t="s">
        <v>145</v>
      </c>
      <c r="BM193" s="22" t="s">
        <v>294</v>
      </c>
    </row>
    <row r="194" s="11" customFormat="1">
      <c r="B194" s="234"/>
      <c r="C194" s="235"/>
      <c r="D194" s="231" t="s">
        <v>149</v>
      </c>
      <c r="E194" s="236" t="s">
        <v>16</v>
      </c>
      <c r="F194" s="237" t="s">
        <v>295</v>
      </c>
      <c r="G194" s="235"/>
      <c r="H194" s="238">
        <v>12474.406000000001</v>
      </c>
      <c r="I194" s="239"/>
      <c r="J194" s="235"/>
      <c r="K194" s="235"/>
      <c r="L194" s="240"/>
      <c r="M194" s="241"/>
      <c r="N194" s="242"/>
      <c r="O194" s="242"/>
      <c r="P194" s="242"/>
      <c r="Q194" s="242"/>
      <c r="R194" s="242"/>
      <c r="S194" s="242"/>
      <c r="T194" s="243"/>
      <c r="AT194" s="244" t="s">
        <v>149</v>
      </c>
      <c r="AU194" s="244" t="s">
        <v>82</v>
      </c>
      <c r="AV194" s="11" t="s">
        <v>82</v>
      </c>
      <c r="AW194" s="11" t="s">
        <v>35</v>
      </c>
      <c r="AX194" s="11" t="s">
        <v>72</v>
      </c>
      <c r="AY194" s="244" t="s">
        <v>138</v>
      </c>
    </row>
    <row r="195" s="12" customFormat="1">
      <c r="B195" s="245"/>
      <c r="C195" s="246"/>
      <c r="D195" s="231" t="s">
        <v>149</v>
      </c>
      <c r="E195" s="247" t="s">
        <v>16</v>
      </c>
      <c r="F195" s="248" t="s">
        <v>151</v>
      </c>
      <c r="G195" s="246"/>
      <c r="H195" s="249">
        <v>12474.406000000001</v>
      </c>
      <c r="I195" s="250"/>
      <c r="J195" s="246"/>
      <c r="K195" s="246"/>
      <c r="L195" s="251"/>
      <c r="M195" s="252"/>
      <c r="N195" s="253"/>
      <c r="O195" s="253"/>
      <c r="P195" s="253"/>
      <c r="Q195" s="253"/>
      <c r="R195" s="253"/>
      <c r="S195" s="253"/>
      <c r="T195" s="254"/>
      <c r="AT195" s="255" t="s">
        <v>149</v>
      </c>
      <c r="AU195" s="255" t="s">
        <v>82</v>
      </c>
      <c r="AV195" s="12" t="s">
        <v>145</v>
      </c>
      <c r="AW195" s="12" t="s">
        <v>35</v>
      </c>
      <c r="AX195" s="12" t="s">
        <v>80</v>
      </c>
      <c r="AY195" s="255" t="s">
        <v>138</v>
      </c>
    </row>
    <row r="196" s="1" customFormat="1" ht="38.25" customHeight="1">
      <c r="B196" s="44"/>
      <c r="C196" s="219" t="s">
        <v>296</v>
      </c>
      <c r="D196" s="219" t="s">
        <v>140</v>
      </c>
      <c r="E196" s="220" t="s">
        <v>297</v>
      </c>
      <c r="F196" s="221" t="s">
        <v>298</v>
      </c>
      <c r="G196" s="222" t="s">
        <v>197</v>
      </c>
      <c r="H196" s="223">
        <v>850.46000000000004</v>
      </c>
      <c r="I196" s="224"/>
      <c r="J196" s="225">
        <f>ROUND(I196*H196,2)</f>
        <v>0</v>
      </c>
      <c r="K196" s="221" t="s">
        <v>144</v>
      </c>
      <c r="L196" s="70"/>
      <c r="M196" s="226" t="s">
        <v>16</v>
      </c>
      <c r="N196" s="227" t="s">
        <v>43</v>
      </c>
      <c r="O196" s="45"/>
      <c r="P196" s="228">
        <f>O196*H196</f>
        <v>0</v>
      </c>
      <c r="Q196" s="228">
        <v>0</v>
      </c>
      <c r="R196" s="228">
        <f>Q196*H196</f>
        <v>0</v>
      </c>
      <c r="S196" s="228">
        <v>0</v>
      </c>
      <c r="T196" s="229">
        <f>S196*H196</f>
        <v>0</v>
      </c>
      <c r="AR196" s="22" t="s">
        <v>145</v>
      </c>
      <c r="AT196" s="22" t="s">
        <v>140</v>
      </c>
      <c r="AU196" s="22" t="s">
        <v>82</v>
      </c>
      <c r="AY196" s="22" t="s">
        <v>138</v>
      </c>
      <c r="BE196" s="230">
        <f>IF(N196="základní",J196,0)</f>
        <v>0</v>
      </c>
      <c r="BF196" s="230">
        <f>IF(N196="snížená",J196,0)</f>
        <v>0</v>
      </c>
      <c r="BG196" s="230">
        <f>IF(N196="zákl. přenesená",J196,0)</f>
        <v>0</v>
      </c>
      <c r="BH196" s="230">
        <f>IF(N196="sníž. přenesená",J196,0)</f>
        <v>0</v>
      </c>
      <c r="BI196" s="230">
        <f>IF(N196="nulová",J196,0)</f>
        <v>0</v>
      </c>
      <c r="BJ196" s="22" t="s">
        <v>80</v>
      </c>
      <c r="BK196" s="230">
        <f>ROUND(I196*H196,2)</f>
        <v>0</v>
      </c>
      <c r="BL196" s="22" t="s">
        <v>145</v>
      </c>
      <c r="BM196" s="22" t="s">
        <v>299</v>
      </c>
    </row>
    <row r="197" s="1" customFormat="1">
      <c r="B197" s="44"/>
      <c r="C197" s="72"/>
      <c r="D197" s="231" t="s">
        <v>147</v>
      </c>
      <c r="E197" s="72"/>
      <c r="F197" s="232" t="s">
        <v>300</v>
      </c>
      <c r="G197" s="72"/>
      <c r="H197" s="72"/>
      <c r="I197" s="189"/>
      <c r="J197" s="72"/>
      <c r="K197" s="72"/>
      <c r="L197" s="70"/>
      <c r="M197" s="233"/>
      <c r="N197" s="45"/>
      <c r="O197" s="45"/>
      <c r="P197" s="45"/>
      <c r="Q197" s="45"/>
      <c r="R197" s="45"/>
      <c r="S197" s="45"/>
      <c r="T197" s="93"/>
      <c r="AT197" s="22" t="s">
        <v>147</v>
      </c>
      <c r="AU197" s="22" t="s">
        <v>82</v>
      </c>
    </row>
    <row r="198" s="11" customFormat="1">
      <c r="B198" s="234"/>
      <c r="C198" s="235"/>
      <c r="D198" s="231" t="s">
        <v>149</v>
      </c>
      <c r="E198" s="236" t="s">
        <v>16</v>
      </c>
      <c r="F198" s="237" t="s">
        <v>301</v>
      </c>
      <c r="G198" s="235"/>
      <c r="H198" s="238">
        <v>850.46000000000004</v>
      </c>
      <c r="I198" s="239"/>
      <c r="J198" s="235"/>
      <c r="K198" s="235"/>
      <c r="L198" s="240"/>
      <c r="M198" s="241"/>
      <c r="N198" s="242"/>
      <c r="O198" s="242"/>
      <c r="P198" s="242"/>
      <c r="Q198" s="242"/>
      <c r="R198" s="242"/>
      <c r="S198" s="242"/>
      <c r="T198" s="243"/>
      <c r="AT198" s="244" t="s">
        <v>149</v>
      </c>
      <c r="AU198" s="244" t="s">
        <v>82</v>
      </c>
      <c r="AV198" s="11" t="s">
        <v>82</v>
      </c>
      <c r="AW198" s="11" t="s">
        <v>35</v>
      </c>
      <c r="AX198" s="11" t="s">
        <v>72</v>
      </c>
      <c r="AY198" s="244" t="s">
        <v>138</v>
      </c>
    </row>
    <row r="199" s="12" customFormat="1">
      <c r="B199" s="245"/>
      <c r="C199" s="246"/>
      <c r="D199" s="231" t="s">
        <v>149</v>
      </c>
      <c r="E199" s="247" t="s">
        <v>16</v>
      </c>
      <c r="F199" s="248" t="s">
        <v>151</v>
      </c>
      <c r="G199" s="246"/>
      <c r="H199" s="249">
        <v>850.46000000000004</v>
      </c>
      <c r="I199" s="250"/>
      <c r="J199" s="246"/>
      <c r="K199" s="246"/>
      <c r="L199" s="251"/>
      <c r="M199" s="252"/>
      <c r="N199" s="253"/>
      <c r="O199" s="253"/>
      <c r="P199" s="253"/>
      <c r="Q199" s="253"/>
      <c r="R199" s="253"/>
      <c r="S199" s="253"/>
      <c r="T199" s="254"/>
      <c r="AT199" s="255" t="s">
        <v>149</v>
      </c>
      <c r="AU199" s="255" t="s">
        <v>82</v>
      </c>
      <c r="AV199" s="12" t="s">
        <v>145</v>
      </c>
      <c r="AW199" s="12" t="s">
        <v>35</v>
      </c>
      <c r="AX199" s="12" t="s">
        <v>80</v>
      </c>
      <c r="AY199" s="255" t="s">
        <v>138</v>
      </c>
    </row>
    <row r="200" s="1" customFormat="1" ht="16.5" customHeight="1">
      <c r="B200" s="44"/>
      <c r="C200" s="256" t="s">
        <v>302</v>
      </c>
      <c r="D200" s="256" t="s">
        <v>290</v>
      </c>
      <c r="E200" s="257" t="s">
        <v>303</v>
      </c>
      <c r="F200" s="258" t="s">
        <v>304</v>
      </c>
      <c r="G200" s="259" t="s">
        <v>293</v>
      </c>
      <c r="H200" s="260">
        <v>1746.9300000000001</v>
      </c>
      <c r="I200" s="261"/>
      <c r="J200" s="262">
        <f>ROUND(I200*H200,2)</f>
        <v>0</v>
      </c>
      <c r="K200" s="258" t="s">
        <v>144</v>
      </c>
      <c r="L200" s="263"/>
      <c r="M200" s="264" t="s">
        <v>16</v>
      </c>
      <c r="N200" s="265" t="s">
        <v>43</v>
      </c>
      <c r="O200" s="45"/>
      <c r="P200" s="228">
        <f>O200*H200</f>
        <v>0</v>
      </c>
      <c r="Q200" s="228">
        <v>0</v>
      </c>
      <c r="R200" s="228">
        <f>Q200*H200</f>
        <v>0</v>
      </c>
      <c r="S200" s="228">
        <v>0</v>
      </c>
      <c r="T200" s="229">
        <f>S200*H200</f>
        <v>0</v>
      </c>
      <c r="AR200" s="22" t="s">
        <v>185</v>
      </c>
      <c r="AT200" s="22" t="s">
        <v>290</v>
      </c>
      <c r="AU200" s="22" t="s">
        <v>82</v>
      </c>
      <c r="AY200" s="22" t="s">
        <v>138</v>
      </c>
      <c r="BE200" s="230">
        <f>IF(N200="základní",J200,0)</f>
        <v>0</v>
      </c>
      <c r="BF200" s="230">
        <f>IF(N200="snížená",J200,0)</f>
        <v>0</v>
      </c>
      <c r="BG200" s="230">
        <f>IF(N200="zákl. přenesená",J200,0)</f>
        <v>0</v>
      </c>
      <c r="BH200" s="230">
        <f>IF(N200="sníž. přenesená",J200,0)</f>
        <v>0</v>
      </c>
      <c r="BI200" s="230">
        <f>IF(N200="nulová",J200,0)</f>
        <v>0</v>
      </c>
      <c r="BJ200" s="22" t="s">
        <v>80</v>
      </c>
      <c r="BK200" s="230">
        <f>ROUND(I200*H200,2)</f>
        <v>0</v>
      </c>
      <c r="BL200" s="22" t="s">
        <v>145</v>
      </c>
      <c r="BM200" s="22" t="s">
        <v>305</v>
      </c>
    </row>
    <row r="201" s="11" customFormat="1">
      <c r="B201" s="234"/>
      <c r="C201" s="235"/>
      <c r="D201" s="231" t="s">
        <v>149</v>
      </c>
      <c r="E201" s="236" t="s">
        <v>16</v>
      </c>
      <c r="F201" s="237" t="s">
        <v>306</v>
      </c>
      <c r="G201" s="235"/>
      <c r="H201" s="238">
        <v>1746.9300000000001</v>
      </c>
      <c r="I201" s="239"/>
      <c r="J201" s="235"/>
      <c r="K201" s="235"/>
      <c r="L201" s="240"/>
      <c r="M201" s="241"/>
      <c r="N201" s="242"/>
      <c r="O201" s="242"/>
      <c r="P201" s="242"/>
      <c r="Q201" s="242"/>
      <c r="R201" s="242"/>
      <c r="S201" s="242"/>
      <c r="T201" s="243"/>
      <c r="AT201" s="244" t="s">
        <v>149</v>
      </c>
      <c r="AU201" s="244" t="s">
        <v>82</v>
      </c>
      <c r="AV201" s="11" t="s">
        <v>82</v>
      </c>
      <c r="AW201" s="11" t="s">
        <v>35</v>
      </c>
      <c r="AX201" s="11" t="s">
        <v>72</v>
      </c>
      <c r="AY201" s="244" t="s">
        <v>138</v>
      </c>
    </row>
    <row r="202" s="12" customFormat="1">
      <c r="B202" s="245"/>
      <c r="C202" s="246"/>
      <c r="D202" s="231" t="s">
        <v>149</v>
      </c>
      <c r="E202" s="247" t="s">
        <v>16</v>
      </c>
      <c r="F202" s="248" t="s">
        <v>151</v>
      </c>
      <c r="G202" s="246"/>
      <c r="H202" s="249">
        <v>1746.9300000000001</v>
      </c>
      <c r="I202" s="250"/>
      <c r="J202" s="246"/>
      <c r="K202" s="246"/>
      <c r="L202" s="251"/>
      <c r="M202" s="252"/>
      <c r="N202" s="253"/>
      <c r="O202" s="253"/>
      <c r="P202" s="253"/>
      <c r="Q202" s="253"/>
      <c r="R202" s="253"/>
      <c r="S202" s="253"/>
      <c r="T202" s="254"/>
      <c r="AT202" s="255" t="s">
        <v>149</v>
      </c>
      <c r="AU202" s="255" t="s">
        <v>82</v>
      </c>
      <c r="AV202" s="12" t="s">
        <v>145</v>
      </c>
      <c r="AW202" s="12" t="s">
        <v>35</v>
      </c>
      <c r="AX202" s="12" t="s">
        <v>80</v>
      </c>
      <c r="AY202" s="255" t="s">
        <v>138</v>
      </c>
    </row>
    <row r="203" s="1" customFormat="1" ht="25.5" customHeight="1">
      <c r="B203" s="44"/>
      <c r="C203" s="219" t="s">
        <v>307</v>
      </c>
      <c r="D203" s="219" t="s">
        <v>140</v>
      </c>
      <c r="E203" s="220" t="s">
        <v>308</v>
      </c>
      <c r="F203" s="221" t="s">
        <v>309</v>
      </c>
      <c r="G203" s="222" t="s">
        <v>239</v>
      </c>
      <c r="H203" s="223">
        <v>1926.6099999999999</v>
      </c>
      <c r="I203" s="224"/>
      <c r="J203" s="225">
        <f>ROUND(I203*H203,2)</f>
        <v>0</v>
      </c>
      <c r="K203" s="221" t="s">
        <v>144</v>
      </c>
      <c r="L203" s="70"/>
      <c r="M203" s="226" t="s">
        <v>16</v>
      </c>
      <c r="N203" s="227" t="s">
        <v>43</v>
      </c>
      <c r="O203" s="45"/>
      <c r="P203" s="228">
        <f>O203*H203</f>
        <v>0</v>
      </c>
      <c r="Q203" s="228">
        <v>0</v>
      </c>
      <c r="R203" s="228">
        <f>Q203*H203</f>
        <v>0</v>
      </c>
      <c r="S203" s="228">
        <v>0</v>
      </c>
      <c r="T203" s="229">
        <f>S203*H203</f>
        <v>0</v>
      </c>
      <c r="AR203" s="22" t="s">
        <v>145</v>
      </c>
      <c r="AT203" s="22" t="s">
        <v>140</v>
      </c>
      <c r="AU203" s="22" t="s">
        <v>82</v>
      </c>
      <c r="AY203" s="22" t="s">
        <v>138</v>
      </c>
      <c r="BE203" s="230">
        <f>IF(N203="základní",J203,0)</f>
        <v>0</v>
      </c>
      <c r="BF203" s="230">
        <f>IF(N203="snížená",J203,0)</f>
        <v>0</v>
      </c>
      <c r="BG203" s="230">
        <f>IF(N203="zákl. přenesená",J203,0)</f>
        <v>0</v>
      </c>
      <c r="BH203" s="230">
        <f>IF(N203="sníž. přenesená",J203,0)</f>
        <v>0</v>
      </c>
      <c r="BI203" s="230">
        <f>IF(N203="nulová",J203,0)</f>
        <v>0</v>
      </c>
      <c r="BJ203" s="22" t="s">
        <v>80</v>
      </c>
      <c r="BK203" s="230">
        <f>ROUND(I203*H203,2)</f>
        <v>0</v>
      </c>
      <c r="BL203" s="22" t="s">
        <v>145</v>
      </c>
      <c r="BM203" s="22" t="s">
        <v>310</v>
      </c>
    </row>
    <row r="204" s="1" customFormat="1">
      <c r="B204" s="44"/>
      <c r="C204" s="72"/>
      <c r="D204" s="231" t="s">
        <v>147</v>
      </c>
      <c r="E204" s="72"/>
      <c r="F204" s="232" t="s">
        <v>311</v>
      </c>
      <c r="G204" s="72"/>
      <c r="H204" s="72"/>
      <c r="I204" s="189"/>
      <c r="J204" s="72"/>
      <c r="K204" s="72"/>
      <c r="L204" s="70"/>
      <c r="M204" s="233"/>
      <c r="N204" s="45"/>
      <c r="O204" s="45"/>
      <c r="P204" s="45"/>
      <c r="Q204" s="45"/>
      <c r="R204" s="45"/>
      <c r="S204" s="45"/>
      <c r="T204" s="93"/>
      <c r="AT204" s="22" t="s">
        <v>147</v>
      </c>
      <c r="AU204" s="22" t="s">
        <v>82</v>
      </c>
    </row>
    <row r="205" s="11" customFormat="1">
      <c r="B205" s="234"/>
      <c r="C205" s="235"/>
      <c r="D205" s="231" t="s">
        <v>149</v>
      </c>
      <c r="E205" s="236" t="s">
        <v>16</v>
      </c>
      <c r="F205" s="237" t="s">
        <v>312</v>
      </c>
      <c r="G205" s="235"/>
      <c r="H205" s="238">
        <v>1926.6099999999999</v>
      </c>
      <c r="I205" s="239"/>
      <c r="J205" s="235"/>
      <c r="K205" s="235"/>
      <c r="L205" s="240"/>
      <c r="M205" s="241"/>
      <c r="N205" s="242"/>
      <c r="O205" s="242"/>
      <c r="P205" s="242"/>
      <c r="Q205" s="242"/>
      <c r="R205" s="242"/>
      <c r="S205" s="242"/>
      <c r="T205" s="243"/>
      <c r="AT205" s="244" t="s">
        <v>149</v>
      </c>
      <c r="AU205" s="244" t="s">
        <v>82</v>
      </c>
      <c r="AV205" s="11" t="s">
        <v>82</v>
      </c>
      <c r="AW205" s="11" t="s">
        <v>35</v>
      </c>
      <c r="AX205" s="11" t="s">
        <v>72</v>
      </c>
      <c r="AY205" s="244" t="s">
        <v>138</v>
      </c>
    </row>
    <row r="206" s="12" customFormat="1">
      <c r="B206" s="245"/>
      <c r="C206" s="246"/>
      <c r="D206" s="231" t="s">
        <v>149</v>
      </c>
      <c r="E206" s="247" t="s">
        <v>16</v>
      </c>
      <c r="F206" s="248" t="s">
        <v>151</v>
      </c>
      <c r="G206" s="246"/>
      <c r="H206" s="249">
        <v>1926.6099999999999</v>
      </c>
      <c r="I206" s="250"/>
      <c r="J206" s="246"/>
      <c r="K206" s="246"/>
      <c r="L206" s="251"/>
      <c r="M206" s="252"/>
      <c r="N206" s="253"/>
      <c r="O206" s="253"/>
      <c r="P206" s="253"/>
      <c r="Q206" s="253"/>
      <c r="R206" s="253"/>
      <c r="S206" s="253"/>
      <c r="T206" s="254"/>
      <c r="AT206" s="255" t="s">
        <v>149</v>
      </c>
      <c r="AU206" s="255" t="s">
        <v>82</v>
      </c>
      <c r="AV206" s="12" t="s">
        <v>145</v>
      </c>
      <c r="AW206" s="12" t="s">
        <v>35</v>
      </c>
      <c r="AX206" s="12" t="s">
        <v>80</v>
      </c>
      <c r="AY206" s="255" t="s">
        <v>138</v>
      </c>
    </row>
    <row r="207" s="10" customFormat="1" ht="29.88" customHeight="1">
      <c r="B207" s="203"/>
      <c r="C207" s="204"/>
      <c r="D207" s="205" t="s">
        <v>71</v>
      </c>
      <c r="E207" s="217" t="s">
        <v>82</v>
      </c>
      <c r="F207" s="217" t="s">
        <v>313</v>
      </c>
      <c r="G207" s="204"/>
      <c r="H207" s="204"/>
      <c r="I207" s="207"/>
      <c r="J207" s="218">
        <f>BK207</f>
        <v>0</v>
      </c>
      <c r="K207" s="204"/>
      <c r="L207" s="209"/>
      <c r="M207" s="210"/>
      <c r="N207" s="211"/>
      <c r="O207" s="211"/>
      <c r="P207" s="212">
        <f>SUM(P208:P215)</f>
        <v>0</v>
      </c>
      <c r="Q207" s="211"/>
      <c r="R207" s="212">
        <f>SUM(R208:R215)</f>
        <v>1.0184302999999999</v>
      </c>
      <c r="S207" s="211"/>
      <c r="T207" s="213">
        <f>SUM(T208:T215)</f>
        <v>0</v>
      </c>
      <c r="AR207" s="214" t="s">
        <v>80</v>
      </c>
      <c r="AT207" s="215" t="s">
        <v>71</v>
      </c>
      <c r="AU207" s="215" t="s">
        <v>80</v>
      </c>
      <c r="AY207" s="214" t="s">
        <v>138</v>
      </c>
      <c r="BK207" s="216">
        <f>SUM(BK208:BK215)</f>
        <v>0</v>
      </c>
    </row>
    <row r="208" s="1" customFormat="1" ht="25.5" customHeight="1">
      <c r="B208" s="44"/>
      <c r="C208" s="219" t="s">
        <v>314</v>
      </c>
      <c r="D208" s="219" t="s">
        <v>140</v>
      </c>
      <c r="E208" s="220" t="s">
        <v>315</v>
      </c>
      <c r="F208" s="221" t="s">
        <v>316</v>
      </c>
      <c r="G208" s="222" t="s">
        <v>197</v>
      </c>
      <c r="H208" s="223">
        <v>281.33999999999997</v>
      </c>
      <c r="I208" s="224"/>
      <c r="J208" s="225">
        <f>ROUND(I208*H208,2)</f>
        <v>0</v>
      </c>
      <c r="K208" s="221" t="s">
        <v>144</v>
      </c>
      <c r="L208" s="70"/>
      <c r="M208" s="226" t="s">
        <v>16</v>
      </c>
      <c r="N208" s="227" t="s">
        <v>43</v>
      </c>
      <c r="O208" s="45"/>
      <c r="P208" s="228">
        <f>O208*H208</f>
        <v>0</v>
      </c>
      <c r="Q208" s="228">
        <v>0</v>
      </c>
      <c r="R208" s="228">
        <f>Q208*H208</f>
        <v>0</v>
      </c>
      <c r="S208" s="228">
        <v>0</v>
      </c>
      <c r="T208" s="229">
        <f>S208*H208</f>
        <v>0</v>
      </c>
      <c r="AR208" s="22" t="s">
        <v>145</v>
      </c>
      <c r="AT208" s="22" t="s">
        <v>140</v>
      </c>
      <c r="AU208" s="22" t="s">
        <v>82</v>
      </c>
      <c r="AY208" s="22" t="s">
        <v>138</v>
      </c>
      <c r="BE208" s="230">
        <f>IF(N208="základní",J208,0)</f>
        <v>0</v>
      </c>
      <c r="BF208" s="230">
        <f>IF(N208="snížená",J208,0)</f>
        <v>0</v>
      </c>
      <c r="BG208" s="230">
        <f>IF(N208="zákl. přenesená",J208,0)</f>
        <v>0</v>
      </c>
      <c r="BH208" s="230">
        <f>IF(N208="sníž. přenesená",J208,0)</f>
        <v>0</v>
      </c>
      <c r="BI208" s="230">
        <f>IF(N208="nulová",J208,0)</f>
        <v>0</v>
      </c>
      <c r="BJ208" s="22" t="s">
        <v>80</v>
      </c>
      <c r="BK208" s="230">
        <f>ROUND(I208*H208,2)</f>
        <v>0</v>
      </c>
      <c r="BL208" s="22" t="s">
        <v>145</v>
      </c>
      <c r="BM208" s="22" t="s">
        <v>317</v>
      </c>
    </row>
    <row r="209" s="1" customFormat="1">
      <c r="B209" s="44"/>
      <c r="C209" s="72"/>
      <c r="D209" s="231" t="s">
        <v>147</v>
      </c>
      <c r="E209" s="72"/>
      <c r="F209" s="232" t="s">
        <v>318</v>
      </c>
      <c r="G209" s="72"/>
      <c r="H209" s="72"/>
      <c r="I209" s="189"/>
      <c r="J209" s="72"/>
      <c r="K209" s="72"/>
      <c r="L209" s="70"/>
      <c r="M209" s="233"/>
      <c r="N209" s="45"/>
      <c r="O209" s="45"/>
      <c r="P209" s="45"/>
      <c r="Q209" s="45"/>
      <c r="R209" s="45"/>
      <c r="S209" s="45"/>
      <c r="T209" s="93"/>
      <c r="AT209" s="22" t="s">
        <v>147</v>
      </c>
      <c r="AU209" s="22" t="s">
        <v>82</v>
      </c>
    </row>
    <row r="210" s="11" customFormat="1">
      <c r="B210" s="234"/>
      <c r="C210" s="235"/>
      <c r="D210" s="231" t="s">
        <v>149</v>
      </c>
      <c r="E210" s="236" t="s">
        <v>16</v>
      </c>
      <c r="F210" s="237" t="s">
        <v>319</v>
      </c>
      <c r="G210" s="235"/>
      <c r="H210" s="238">
        <v>281.33999999999997</v>
      </c>
      <c r="I210" s="239"/>
      <c r="J210" s="235"/>
      <c r="K210" s="235"/>
      <c r="L210" s="240"/>
      <c r="M210" s="241"/>
      <c r="N210" s="242"/>
      <c r="O210" s="242"/>
      <c r="P210" s="242"/>
      <c r="Q210" s="242"/>
      <c r="R210" s="242"/>
      <c r="S210" s="242"/>
      <c r="T210" s="243"/>
      <c r="AT210" s="244" t="s">
        <v>149</v>
      </c>
      <c r="AU210" s="244" t="s">
        <v>82</v>
      </c>
      <c r="AV210" s="11" t="s">
        <v>82</v>
      </c>
      <c r="AW210" s="11" t="s">
        <v>35</v>
      </c>
      <c r="AX210" s="11" t="s">
        <v>72</v>
      </c>
      <c r="AY210" s="244" t="s">
        <v>138</v>
      </c>
    </row>
    <row r="211" s="12" customFormat="1">
      <c r="B211" s="245"/>
      <c r="C211" s="246"/>
      <c r="D211" s="231" t="s">
        <v>149</v>
      </c>
      <c r="E211" s="247" t="s">
        <v>16</v>
      </c>
      <c r="F211" s="248" t="s">
        <v>151</v>
      </c>
      <c r="G211" s="246"/>
      <c r="H211" s="249">
        <v>281.33999999999997</v>
      </c>
      <c r="I211" s="250"/>
      <c r="J211" s="246"/>
      <c r="K211" s="246"/>
      <c r="L211" s="251"/>
      <c r="M211" s="252"/>
      <c r="N211" s="253"/>
      <c r="O211" s="253"/>
      <c r="P211" s="253"/>
      <c r="Q211" s="253"/>
      <c r="R211" s="253"/>
      <c r="S211" s="253"/>
      <c r="T211" s="254"/>
      <c r="AT211" s="255" t="s">
        <v>149</v>
      </c>
      <c r="AU211" s="255" t="s">
        <v>82</v>
      </c>
      <c r="AV211" s="12" t="s">
        <v>145</v>
      </c>
      <c r="AW211" s="12" t="s">
        <v>35</v>
      </c>
      <c r="AX211" s="12" t="s">
        <v>80</v>
      </c>
      <c r="AY211" s="255" t="s">
        <v>138</v>
      </c>
    </row>
    <row r="212" s="1" customFormat="1" ht="16.5" customHeight="1">
      <c r="B212" s="44"/>
      <c r="C212" s="219" t="s">
        <v>320</v>
      </c>
      <c r="D212" s="219" t="s">
        <v>140</v>
      </c>
      <c r="E212" s="220" t="s">
        <v>321</v>
      </c>
      <c r="F212" s="221" t="s">
        <v>322</v>
      </c>
      <c r="G212" s="222" t="s">
        <v>161</v>
      </c>
      <c r="H212" s="223">
        <v>1395.1099999999999</v>
      </c>
      <c r="I212" s="224"/>
      <c r="J212" s="225">
        <f>ROUND(I212*H212,2)</f>
        <v>0</v>
      </c>
      <c r="K212" s="221" t="s">
        <v>144</v>
      </c>
      <c r="L212" s="70"/>
      <c r="M212" s="226" t="s">
        <v>16</v>
      </c>
      <c r="N212" s="227" t="s">
        <v>43</v>
      </c>
      <c r="O212" s="45"/>
      <c r="P212" s="228">
        <f>O212*H212</f>
        <v>0</v>
      </c>
      <c r="Q212" s="228">
        <v>0.00072999999999999996</v>
      </c>
      <c r="R212" s="228">
        <f>Q212*H212</f>
        <v>1.0184302999999999</v>
      </c>
      <c r="S212" s="228">
        <v>0</v>
      </c>
      <c r="T212" s="229">
        <f>S212*H212</f>
        <v>0</v>
      </c>
      <c r="AR212" s="22" t="s">
        <v>145</v>
      </c>
      <c r="AT212" s="22" t="s">
        <v>140</v>
      </c>
      <c r="AU212" s="22" t="s">
        <v>82</v>
      </c>
      <c r="AY212" s="22" t="s">
        <v>138</v>
      </c>
      <c r="BE212" s="230">
        <f>IF(N212="základní",J212,0)</f>
        <v>0</v>
      </c>
      <c r="BF212" s="230">
        <f>IF(N212="snížená",J212,0)</f>
        <v>0</v>
      </c>
      <c r="BG212" s="230">
        <f>IF(N212="zákl. přenesená",J212,0)</f>
        <v>0</v>
      </c>
      <c r="BH212" s="230">
        <f>IF(N212="sníž. přenesená",J212,0)</f>
        <v>0</v>
      </c>
      <c r="BI212" s="230">
        <f>IF(N212="nulová",J212,0)</f>
        <v>0</v>
      </c>
      <c r="BJ212" s="22" t="s">
        <v>80</v>
      </c>
      <c r="BK212" s="230">
        <f>ROUND(I212*H212,2)</f>
        <v>0</v>
      </c>
      <c r="BL212" s="22" t="s">
        <v>145</v>
      </c>
      <c r="BM212" s="22" t="s">
        <v>323</v>
      </c>
    </row>
    <row r="213" s="1" customFormat="1">
      <c r="B213" s="44"/>
      <c r="C213" s="72"/>
      <c r="D213" s="231" t="s">
        <v>147</v>
      </c>
      <c r="E213" s="72"/>
      <c r="F213" s="232" t="s">
        <v>324</v>
      </c>
      <c r="G213" s="72"/>
      <c r="H213" s="72"/>
      <c r="I213" s="189"/>
      <c r="J213" s="72"/>
      <c r="K213" s="72"/>
      <c r="L213" s="70"/>
      <c r="M213" s="233"/>
      <c r="N213" s="45"/>
      <c r="O213" s="45"/>
      <c r="P213" s="45"/>
      <c r="Q213" s="45"/>
      <c r="R213" s="45"/>
      <c r="S213" s="45"/>
      <c r="T213" s="93"/>
      <c r="AT213" s="22" t="s">
        <v>147</v>
      </c>
      <c r="AU213" s="22" t="s">
        <v>82</v>
      </c>
    </row>
    <row r="214" s="11" customFormat="1">
      <c r="B214" s="234"/>
      <c r="C214" s="235"/>
      <c r="D214" s="231" t="s">
        <v>149</v>
      </c>
      <c r="E214" s="236" t="s">
        <v>16</v>
      </c>
      <c r="F214" s="237" t="s">
        <v>325</v>
      </c>
      <c r="G214" s="235"/>
      <c r="H214" s="238">
        <v>1395.1099999999999</v>
      </c>
      <c r="I214" s="239"/>
      <c r="J214" s="235"/>
      <c r="K214" s="235"/>
      <c r="L214" s="240"/>
      <c r="M214" s="241"/>
      <c r="N214" s="242"/>
      <c r="O214" s="242"/>
      <c r="P214" s="242"/>
      <c r="Q214" s="242"/>
      <c r="R214" s="242"/>
      <c r="S214" s="242"/>
      <c r="T214" s="243"/>
      <c r="AT214" s="244" t="s">
        <v>149</v>
      </c>
      <c r="AU214" s="244" t="s">
        <v>82</v>
      </c>
      <c r="AV214" s="11" t="s">
        <v>82</v>
      </c>
      <c r="AW214" s="11" t="s">
        <v>35</v>
      </c>
      <c r="AX214" s="11" t="s">
        <v>72</v>
      </c>
      <c r="AY214" s="244" t="s">
        <v>138</v>
      </c>
    </row>
    <row r="215" s="12" customFormat="1">
      <c r="B215" s="245"/>
      <c r="C215" s="246"/>
      <c r="D215" s="231" t="s">
        <v>149</v>
      </c>
      <c r="E215" s="247" t="s">
        <v>16</v>
      </c>
      <c r="F215" s="248" t="s">
        <v>151</v>
      </c>
      <c r="G215" s="246"/>
      <c r="H215" s="249">
        <v>1395.1099999999999</v>
      </c>
      <c r="I215" s="250"/>
      <c r="J215" s="246"/>
      <c r="K215" s="246"/>
      <c r="L215" s="251"/>
      <c r="M215" s="252"/>
      <c r="N215" s="253"/>
      <c r="O215" s="253"/>
      <c r="P215" s="253"/>
      <c r="Q215" s="253"/>
      <c r="R215" s="253"/>
      <c r="S215" s="253"/>
      <c r="T215" s="254"/>
      <c r="AT215" s="255" t="s">
        <v>149</v>
      </c>
      <c r="AU215" s="255" t="s">
        <v>82</v>
      </c>
      <c r="AV215" s="12" t="s">
        <v>145</v>
      </c>
      <c r="AW215" s="12" t="s">
        <v>35</v>
      </c>
      <c r="AX215" s="12" t="s">
        <v>80</v>
      </c>
      <c r="AY215" s="255" t="s">
        <v>138</v>
      </c>
    </row>
    <row r="216" s="10" customFormat="1" ht="29.88" customHeight="1">
      <c r="B216" s="203"/>
      <c r="C216" s="204"/>
      <c r="D216" s="205" t="s">
        <v>71</v>
      </c>
      <c r="E216" s="217" t="s">
        <v>158</v>
      </c>
      <c r="F216" s="217" t="s">
        <v>326</v>
      </c>
      <c r="G216" s="204"/>
      <c r="H216" s="204"/>
      <c r="I216" s="207"/>
      <c r="J216" s="218">
        <f>BK216</f>
        <v>0</v>
      </c>
      <c r="K216" s="204"/>
      <c r="L216" s="209"/>
      <c r="M216" s="210"/>
      <c r="N216" s="211"/>
      <c r="O216" s="211"/>
      <c r="P216" s="212">
        <f>SUM(P217:P220)</f>
        <v>0</v>
      </c>
      <c r="Q216" s="211"/>
      <c r="R216" s="212">
        <f>SUM(R217:R220)</f>
        <v>104.683004</v>
      </c>
      <c r="S216" s="211"/>
      <c r="T216" s="213">
        <f>SUM(T217:T220)</f>
        <v>0</v>
      </c>
      <c r="AR216" s="214" t="s">
        <v>80</v>
      </c>
      <c r="AT216" s="215" t="s">
        <v>71</v>
      </c>
      <c r="AU216" s="215" t="s">
        <v>80</v>
      </c>
      <c r="AY216" s="214" t="s">
        <v>138</v>
      </c>
      <c r="BK216" s="216">
        <f>SUM(BK217:BK220)</f>
        <v>0</v>
      </c>
    </row>
    <row r="217" s="1" customFormat="1" ht="25.5" customHeight="1">
      <c r="B217" s="44"/>
      <c r="C217" s="219" t="s">
        <v>327</v>
      </c>
      <c r="D217" s="219" t="s">
        <v>140</v>
      </c>
      <c r="E217" s="220" t="s">
        <v>328</v>
      </c>
      <c r="F217" s="221" t="s">
        <v>329</v>
      </c>
      <c r="G217" s="222" t="s">
        <v>161</v>
      </c>
      <c r="H217" s="223">
        <v>29.620000000000001</v>
      </c>
      <c r="I217" s="224"/>
      <c r="J217" s="225">
        <f>ROUND(I217*H217,2)</f>
        <v>0</v>
      </c>
      <c r="K217" s="221" t="s">
        <v>16</v>
      </c>
      <c r="L217" s="70"/>
      <c r="M217" s="226" t="s">
        <v>16</v>
      </c>
      <c r="N217" s="227" t="s">
        <v>43</v>
      </c>
      <c r="O217" s="45"/>
      <c r="P217" s="228">
        <f>O217*H217</f>
        <v>0</v>
      </c>
      <c r="Q217" s="228">
        <v>3.5341999999999998</v>
      </c>
      <c r="R217" s="228">
        <f>Q217*H217</f>
        <v>104.683004</v>
      </c>
      <c r="S217" s="228">
        <v>0</v>
      </c>
      <c r="T217" s="229">
        <f>S217*H217</f>
        <v>0</v>
      </c>
      <c r="AR217" s="22" t="s">
        <v>145</v>
      </c>
      <c r="AT217" s="22" t="s">
        <v>140</v>
      </c>
      <c r="AU217" s="22" t="s">
        <v>82</v>
      </c>
      <c r="AY217" s="22" t="s">
        <v>138</v>
      </c>
      <c r="BE217" s="230">
        <f>IF(N217="základní",J217,0)</f>
        <v>0</v>
      </c>
      <c r="BF217" s="230">
        <f>IF(N217="snížená",J217,0)</f>
        <v>0</v>
      </c>
      <c r="BG217" s="230">
        <f>IF(N217="zákl. přenesená",J217,0)</f>
        <v>0</v>
      </c>
      <c r="BH217" s="230">
        <f>IF(N217="sníž. přenesená",J217,0)</f>
        <v>0</v>
      </c>
      <c r="BI217" s="230">
        <f>IF(N217="nulová",J217,0)</f>
        <v>0</v>
      </c>
      <c r="BJ217" s="22" t="s">
        <v>80</v>
      </c>
      <c r="BK217" s="230">
        <f>ROUND(I217*H217,2)</f>
        <v>0</v>
      </c>
      <c r="BL217" s="22" t="s">
        <v>145</v>
      </c>
      <c r="BM217" s="22" t="s">
        <v>330</v>
      </c>
    </row>
    <row r="218" s="1" customFormat="1">
      <c r="B218" s="44"/>
      <c r="C218" s="72"/>
      <c r="D218" s="231" t="s">
        <v>147</v>
      </c>
      <c r="E218" s="72"/>
      <c r="F218" s="232" t="s">
        <v>331</v>
      </c>
      <c r="G218" s="72"/>
      <c r="H218" s="72"/>
      <c r="I218" s="189"/>
      <c r="J218" s="72"/>
      <c r="K218" s="72"/>
      <c r="L218" s="70"/>
      <c r="M218" s="233"/>
      <c r="N218" s="45"/>
      <c r="O218" s="45"/>
      <c r="P218" s="45"/>
      <c r="Q218" s="45"/>
      <c r="R218" s="45"/>
      <c r="S218" s="45"/>
      <c r="T218" s="93"/>
      <c r="AT218" s="22" t="s">
        <v>147</v>
      </c>
      <c r="AU218" s="22" t="s">
        <v>82</v>
      </c>
    </row>
    <row r="219" s="11" customFormat="1">
      <c r="B219" s="234"/>
      <c r="C219" s="235"/>
      <c r="D219" s="231" t="s">
        <v>149</v>
      </c>
      <c r="E219" s="236" t="s">
        <v>16</v>
      </c>
      <c r="F219" s="237" t="s">
        <v>332</v>
      </c>
      <c r="G219" s="235"/>
      <c r="H219" s="238">
        <v>29.620000000000001</v>
      </c>
      <c r="I219" s="239"/>
      <c r="J219" s="235"/>
      <c r="K219" s="235"/>
      <c r="L219" s="240"/>
      <c r="M219" s="241"/>
      <c r="N219" s="242"/>
      <c r="O219" s="242"/>
      <c r="P219" s="242"/>
      <c r="Q219" s="242"/>
      <c r="R219" s="242"/>
      <c r="S219" s="242"/>
      <c r="T219" s="243"/>
      <c r="AT219" s="244" t="s">
        <v>149</v>
      </c>
      <c r="AU219" s="244" t="s">
        <v>82</v>
      </c>
      <c r="AV219" s="11" t="s">
        <v>82</v>
      </c>
      <c r="AW219" s="11" t="s">
        <v>35</v>
      </c>
      <c r="AX219" s="11" t="s">
        <v>72</v>
      </c>
      <c r="AY219" s="244" t="s">
        <v>138</v>
      </c>
    </row>
    <row r="220" s="12" customFormat="1">
      <c r="B220" s="245"/>
      <c r="C220" s="246"/>
      <c r="D220" s="231" t="s">
        <v>149</v>
      </c>
      <c r="E220" s="247" t="s">
        <v>16</v>
      </c>
      <c r="F220" s="248" t="s">
        <v>151</v>
      </c>
      <c r="G220" s="246"/>
      <c r="H220" s="249">
        <v>29.620000000000001</v>
      </c>
      <c r="I220" s="250"/>
      <c r="J220" s="246"/>
      <c r="K220" s="246"/>
      <c r="L220" s="251"/>
      <c r="M220" s="252"/>
      <c r="N220" s="253"/>
      <c r="O220" s="253"/>
      <c r="P220" s="253"/>
      <c r="Q220" s="253"/>
      <c r="R220" s="253"/>
      <c r="S220" s="253"/>
      <c r="T220" s="254"/>
      <c r="AT220" s="255" t="s">
        <v>149</v>
      </c>
      <c r="AU220" s="255" t="s">
        <v>82</v>
      </c>
      <c r="AV220" s="12" t="s">
        <v>145</v>
      </c>
      <c r="AW220" s="12" t="s">
        <v>35</v>
      </c>
      <c r="AX220" s="12" t="s">
        <v>80</v>
      </c>
      <c r="AY220" s="255" t="s">
        <v>138</v>
      </c>
    </row>
    <row r="221" s="10" customFormat="1" ht="29.88" customHeight="1">
      <c r="B221" s="203"/>
      <c r="C221" s="204"/>
      <c r="D221" s="205" t="s">
        <v>71</v>
      </c>
      <c r="E221" s="217" t="s">
        <v>145</v>
      </c>
      <c r="F221" s="217" t="s">
        <v>333</v>
      </c>
      <c r="G221" s="204"/>
      <c r="H221" s="204"/>
      <c r="I221" s="207"/>
      <c r="J221" s="218">
        <f>BK221</f>
        <v>0</v>
      </c>
      <c r="K221" s="204"/>
      <c r="L221" s="209"/>
      <c r="M221" s="210"/>
      <c r="N221" s="211"/>
      <c r="O221" s="211"/>
      <c r="P221" s="212">
        <f>SUM(P222:P233)</f>
        <v>0</v>
      </c>
      <c r="Q221" s="211"/>
      <c r="R221" s="212">
        <f>SUM(R222:R233)</f>
        <v>0</v>
      </c>
      <c r="S221" s="211"/>
      <c r="T221" s="213">
        <f>SUM(T222:T233)</f>
        <v>0</v>
      </c>
      <c r="AR221" s="214" t="s">
        <v>80</v>
      </c>
      <c r="AT221" s="215" t="s">
        <v>71</v>
      </c>
      <c r="AU221" s="215" t="s">
        <v>80</v>
      </c>
      <c r="AY221" s="214" t="s">
        <v>138</v>
      </c>
      <c r="BK221" s="216">
        <f>SUM(BK222:BK233)</f>
        <v>0</v>
      </c>
    </row>
    <row r="222" s="1" customFormat="1" ht="25.5" customHeight="1">
      <c r="B222" s="44"/>
      <c r="C222" s="219" t="s">
        <v>334</v>
      </c>
      <c r="D222" s="219" t="s">
        <v>140</v>
      </c>
      <c r="E222" s="220" t="s">
        <v>335</v>
      </c>
      <c r="F222" s="221" t="s">
        <v>336</v>
      </c>
      <c r="G222" s="222" t="s">
        <v>197</v>
      </c>
      <c r="H222" s="223">
        <v>186.74000000000001</v>
      </c>
      <c r="I222" s="224"/>
      <c r="J222" s="225">
        <f>ROUND(I222*H222,2)</f>
        <v>0</v>
      </c>
      <c r="K222" s="221" t="s">
        <v>144</v>
      </c>
      <c r="L222" s="70"/>
      <c r="M222" s="226" t="s">
        <v>16</v>
      </c>
      <c r="N222" s="227" t="s">
        <v>43</v>
      </c>
      <c r="O222" s="45"/>
      <c r="P222" s="228">
        <f>O222*H222</f>
        <v>0</v>
      </c>
      <c r="Q222" s="228">
        <v>0</v>
      </c>
      <c r="R222" s="228">
        <f>Q222*H222</f>
        <v>0</v>
      </c>
      <c r="S222" s="228">
        <v>0</v>
      </c>
      <c r="T222" s="229">
        <f>S222*H222</f>
        <v>0</v>
      </c>
      <c r="AR222" s="22" t="s">
        <v>145</v>
      </c>
      <c r="AT222" s="22" t="s">
        <v>140</v>
      </c>
      <c r="AU222" s="22" t="s">
        <v>82</v>
      </c>
      <c r="AY222" s="22" t="s">
        <v>138</v>
      </c>
      <c r="BE222" s="230">
        <f>IF(N222="základní",J222,0)</f>
        <v>0</v>
      </c>
      <c r="BF222" s="230">
        <f>IF(N222="snížená",J222,0)</f>
        <v>0</v>
      </c>
      <c r="BG222" s="230">
        <f>IF(N222="zákl. přenesená",J222,0)</f>
        <v>0</v>
      </c>
      <c r="BH222" s="230">
        <f>IF(N222="sníž. přenesená",J222,0)</f>
        <v>0</v>
      </c>
      <c r="BI222" s="230">
        <f>IF(N222="nulová",J222,0)</f>
        <v>0</v>
      </c>
      <c r="BJ222" s="22" t="s">
        <v>80</v>
      </c>
      <c r="BK222" s="230">
        <f>ROUND(I222*H222,2)</f>
        <v>0</v>
      </c>
      <c r="BL222" s="22" t="s">
        <v>145</v>
      </c>
      <c r="BM222" s="22" t="s">
        <v>337</v>
      </c>
    </row>
    <row r="223" s="1" customFormat="1">
      <c r="B223" s="44"/>
      <c r="C223" s="72"/>
      <c r="D223" s="231" t="s">
        <v>147</v>
      </c>
      <c r="E223" s="72"/>
      <c r="F223" s="232" t="s">
        <v>338</v>
      </c>
      <c r="G223" s="72"/>
      <c r="H223" s="72"/>
      <c r="I223" s="189"/>
      <c r="J223" s="72"/>
      <c r="K223" s="72"/>
      <c r="L223" s="70"/>
      <c r="M223" s="233"/>
      <c r="N223" s="45"/>
      <c r="O223" s="45"/>
      <c r="P223" s="45"/>
      <c r="Q223" s="45"/>
      <c r="R223" s="45"/>
      <c r="S223" s="45"/>
      <c r="T223" s="93"/>
      <c r="AT223" s="22" t="s">
        <v>147</v>
      </c>
      <c r="AU223" s="22" t="s">
        <v>82</v>
      </c>
    </row>
    <row r="224" s="11" customFormat="1">
      <c r="B224" s="234"/>
      <c r="C224" s="235"/>
      <c r="D224" s="231" t="s">
        <v>149</v>
      </c>
      <c r="E224" s="236" t="s">
        <v>16</v>
      </c>
      <c r="F224" s="237" t="s">
        <v>339</v>
      </c>
      <c r="G224" s="235"/>
      <c r="H224" s="238">
        <v>186.74000000000001</v>
      </c>
      <c r="I224" s="239"/>
      <c r="J224" s="235"/>
      <c r="K224" s="235"/>
      <c r="L224" s="240"/>
      <c r="M224" s="241"/>
      <c r="N224" s="242"/>
      <c r="O224" s="242"/>
      <c r="P224" s="242"/>
      <c r="Q224" s="242"/>
      <c r="R224" s="242"/>
      <c r="S224" s="242"/>
      <c r="T224" s="243"/>
      <c r="AT224" s="244" t="s">
        <v>149</v>
      </c>
      <c r="AU224" s="244" t="s">
        <v>82</v>
      </c>
      <c r="AV224" s="11" t="s">
        <v>82</v>
      </c>
      <c r="AW224" s="11" t="s">
        <v>35</v>
      </c>
      <c r="AX224" s="11" t="s">
        <v>72</v>
      </c>
      <c r="AY224" s="244" t="s">
        <v>138</v>
      </c>
    </row>
    <row r="225" s="12" customFormat="1">
      <c r="B225" s="245"/>
      <c r="C225" s="246"/>
      <c r="D225" s="231" t="s">
        <v>149</v>
      </c>
      <c r="E225" s="247" t="s">
        <v>16</v>
      </c>
      <c r="F225" s="248" t="s">
        <v>151</v>
      </c>
      <c r="G225" s="246"/>
      <c r="H225" s="249">
        <v>186.74000000000001</v>
      </c>
      <c r="I225" s="250"/>
      <c r="J225" s="246"/>
      <c r="K225" s="246"/>
      <c r="L225" s="251"/>
      <c r="M225" s="252"/>
      <c r="N225" s="253"/>
      <c r="O225" s="253"/>
      <c r="P225" s="253"/>
      <c r="Q225" s="253"/>
      <c r="R225" s="253"/>
      <c r="S225" s="253"/>
      <c r="T225" s="254"/>
      <c r="AT225" s="255" t="s">
        <v>149</v>
      </c>
      <c r="AU225" s="255" t="s">
        <v>82</v>
      </c>
      <c r="AV225" s="12" t="s">
        <v>145</v>
      </c>
      <c r="AW225" s="12" t="s">
        <v>35</v>
      </c>
      <c r="AX225" s="12" t="s">
        <v>80</v>
      </c>
      <c r="AY225" s="255" t="s">
        <v>138</v>
      </c>
    </row>
    <row r="226" s="1" customFormat="1" ht="25.5" customHeight="1">
      <c r="B226" s="44"/>
      <c r="C226" s="219" t="s">
        <v>340</v>
      </c>
      <c r="D226" s="219" t="s">
        <v>140</v>
      </c>
      <c r="E226" s="220" t="s">
        <v>341</v>
      </c>
      <c r="F226" s="221" t="s">
        <v>342</v>
      </c>
      <c r="G226" s="222" t="s">
        <v>197</v>
      </c>
      <c r="H226" s="223">
        <v>20.73</v>
      </c>
      <c r="I226" s="224"/>
      <c r="J226" s="225">
        <f>ROUND(I226*H226,2)</f>
        <v>0</v>
      </c>
      <c r="K226" s="221" t="s">
        <v>144</v>
      </c>
      <c r="L226" s="70"/>
      <c r="M226" s="226" t="s">
        <v>16</v>
      </c>
      <c r="N226" s="227" t="s">
        <v>43</v>
      </c>
      <c r="O226" s="45"/>
      <c r="P226" s="228">
        <f>O226*H226</f>
        <v>0</v>
      </c>
      <c r="Q226" s="228">
        <v>0</v>
      </c>
      <c r="R226" s="228">
        <f>Q226*H226</f>
        <v>0</v>
      </c>
      <c r="S226" s="228">
        <v>0</v>
      </c>
      <c r="T226" s="229">
        <f>S226*H226</f>
        <v>0</v>
      </c>
      <c r="AR226" s="22" t="s">
        <v>145</v>
      </c>
      <c r="AT226" s="22" t="s">
        <v>140</v>
      </c>
      <c r="AU226" s="22" t="s">
        <v>82</v>
      </c>
      <c r="AY226" s="22" t="s">
        <v>138</v>
      </c>
      <c r="BE226" s="230">
        <f>IF(N226="základní",J226,0)</f>
        <v>0</v>
      </c>
      <c r="BF226" s="230">
        <f>IF(N226="snížená",J226,0)</f>
        <v>0</v>
      </c>
      <c r="BG226" s="230">
        <f>IF(N226="zákl. přenesená",J226,0)</f>
        <v>0</v>
      </c>
      <c r="BH226" s="230">
        <f>IF(N226="sníž. přenesená",J226,0)</f>
        <v>0</v>
      </c>
      <c r="BI226" s="230">
        <f>IF(N226="nulová",J226,0)</f>
        <v>0</v>
      </c>
      <c r="BJ226" s="22" t="s">
        <v>80</v>
      </c>
      <c r="BK226" s="230">
        <f>ROUND(I226*H226,2)</f>
        <v>0</v>
      </c>
      <c r="BL226" s="22" t="s">
        <v>145</v>
      </c>
      <c r="BM226" s="22" t="s">
        <v>343</v>
      </c>
    </row>
    <row r="227" s="1" customFormat="1">
      <c r="B227" s="44"/>
      <c r="C227" s="72"/>
      <c r="D227" s="231" t="s">
        <v>147</v>
      </c>
      <c r="E227" s="72"/>
      <c r="F227" s="232" t="s">
        <v>338</v>
      </c>
      <c r="G227" s="72"/>
      <c r="H227" s="72"/>
      <c r="I227" s="189"/>
      <c r="J227" s="72"/>
      <c r="K227" s="72"/>
      <c r="L227" s="70"/>
      <c r="M227" s="233"/>
      <c r="N227" s="45"/>
      <c r="O227" s="45"/>
      <c r="P227" s="45"/>
      <c r="Q227" s="45"/>
      <c r="R227" s="45"/>
      <c r="S227" s="45"/>
      <c r="T227" s="93"/>
      <c r="AT227" s="22" t="s">
        <v>147</v>
      </c>
      <c r="AU227" s="22" t="s">
        <v>82</v>
      </c>
    </row>
    <row r="228" s="11" customFormat="1">
      <c r="B228" s="234"/>
      <c r="C228" s="235"/>
      <c r="D228" s="231" t="s">
        <v>149</v>
      </c>
      <c r="E228" s="236" t="s">
        <v>16</v>
      </c>
      <c r="F228" s="237" t="s">
        <v>344</v>
      </c>
      <c r="G228" s="235"/>
      <c r="H228" s="238">
        <v>20.73</v>
      </c>
      <c r="I228" s="239"/>
      <c r="J228" s="235"/>
      <c r="K228" s="235"/>
      <c r="L228" s="240"/>
      <c r="M228" s="241"/>
      <c r="N228" s="242"/>
      <c r="O228" s="242"/>
      <c r="P228" s="242"/>
      <c r="Q228" s="242"/>
      <c r="R228" s="242"/>
      <c r="S228" s="242"/>
      <c r="T228" s="243"/>
      <c r="AT228" s="244" t="s">
        <v>149</v>
      </c>
      <c r="AU228" s="244" t="s">
        <v>82</v>
      </c>
      <c r="AV228" s="11" t="s">
        <v>82</v>
      </c>
      <c r="AW228" s="11" t="s">
        <v>35</v>
      </c>
      <c r="AX228" s="11" t="s">
        <v>72</v>
      </c>
      <c r="AY228" s="244" t="s">
        <v>138</v>
      </c>
    </row>
    <row r="229" s="12" customFormat="1">
      <c r="B229" s="245"/>
      <c r="C229" s="246"/>
      <c r="D229" s="231" t="s">
        <v>149</v>
      </c>
      <c r="E229" s="247" t="s">
        <v>16</v>
      </c>
      <c r="F229" s="248" t="s">
        <v>151</v>
      </c>
      <c r="G229" s="246"/>
      <c r="H229" s="249">
        <v>20.73</v>
      </c>
      <c r="I229" s="250"/>
      <c r="J229" s="246"/>
      <c r="K229" s="246"/>
      <c r="L229" s="251"/>
      <c r="M229" s="252"/>
      <c r="N229" s="253"/>
      <c r="O229" s="253"/>
      <c r="P229" s="253"/>
      <c r="Q229" s="253"/>
      <c r="R229" s="253"/>
      <c r="S229" s="253"/>
      <c r="T229" s="254"/>
      <c r="AT229" s="255" t="s">
        <v>149</v>
      </c>
      <c r="AU229" s="255" t="s">
        <v>82</v>
      </c>
      <c r="AV229" s="12" t="s">
        <v>145</v>
      </c>
      <c r="AW229" s="12" t="s">
        <v>35</v>
      </c>
      <c r="AX229" s="12" t="s">
        <v>80</v>
      </c>
      <c r="AY229" s="255" t="s">
        <v>138</v>
      </c>
    </row>
    <row r="230" s="1" customFormat="1" ht="25.5" customHeight="1">
      <c r="B230" s="44"/>
      <c r="C230" s="219" t="s">
        <v>345</v>
      </c>
      <c r="D230" s="219" t="s">
        <v>140</v>
      </c>
      <c r="E230" s="220" t="s">
        <v>346</v>
      </c>
      <c r="F230" s="221" t="s">
        <v>347</v>
      </c>
      <c r="G230" s="222" t="s">
        <v>197</v>
      </c>
      <c r="H230" s="223">
        <v>328.64999999999998</v>
      </c>
      <c r="I230" s="224"/>
      <c r="J230" s="225">
        <f>ROUND(I230*H230,2)</f>
        <v>0</v>
      </c>
      <c r="K230" s="221" t="s">
        <v>144</v>
      </c>
      <c r="L230" s="70"/>
      <c r="M230" s="226" t="s">
        <v>16</v>
      </c>
      <c r="N230" s="227" t="s">
        <v>43</v>
      </c>
      <c r="O230" s="45"/>
      <c r="P230" s="228">
        <f>O230*H230</f>
        <v>0</v>
      </c>
      <c r="Q230" s="228">
        <v>0</v>
      </c>
      <c r="R230" s="228">
        <f>Q230*H230</f>
        <v>0</v>
      </c>
      <c r="S230" s="228">
        <v>0</v>
      </c>
      <c r="T230" s="229">
        <f>S230*H230</f>
        <v>0</v>
      </c>
      <c r="AR230" s="22" t="s">
        <v>145</v>
      </c>
      <c r="AT230" s="22" t="s">
        <v>140</v>
      </c>
      <c r="AU230" s="22" t="s">
        <v>82</v>
      </c>
      <c r="AY230" s="22" t="s">
        <v>138</v>
      </c>
      <c r="BE230" s="230">
        <f>IF(N230="základní",J230,0)</f>
        <v>0</v>
      </c>
      <c r="BF230" s="230">
        <f>IF(N230="snížená",J230,0)</f>
        <v>0</v>
      </c>
      <c r="BG230" s="230">
        <f>IF(N230="zákl. přenesená",J230,0)</f>
        <v>0</v>
      </c>
      <c r="BH230" s="230">
        <f>IF(N230="sníž. přenesená",J230,0)</f>
        <v>0</v>
      </c>
      <c r="BI230" s="230">
        <f>IF(N230="nulová",J230,0)</f>
        <v>0</v>
      </c>
      <c r="BJ230" s="22" t="s">
        <v>80</v>
      </c>
      <c r="BK230" s="230">
        <f>ROUND(I230*H230,2)</f>
        <v>0</v>
      </c>
      <c r="BL230" s="22" t="s">
        <v>145</v>
      </c>
      <c r="BM230" s="22" t="s">
        <v>348</v>
      </c>
    </row>
    <row r="231" s="1" customFormat="1">
      <c r="B231" s="44"/>
      <c r="C231" s="72"/>
      <c r="D231" s="231" t="s">
        <v>147</v>
      </c>
      <c r="E231" s="72"/>
      <c r="F231" s="232" t="s">
        <v>338</v>
      </c>
      <c r="G231" s="72"/>
      <c r="H231" s="72"/>
      <c r="I231" s="189"/>
      <c r="J231" s="72"/>
      <c r="K231" s="72"/>
      <c r="L231" s="70"/>
      <c r="M231" s="233"/>
      <c r="N231" s="45"/>
      <c r="O231" s="45"/>
      <c r="P231" s="45"/>
      <c r="Q231" s="45"/>
      <c r="R231" s="45"/>
      <c r="S231" s="45"/>
      <c r="T231" s="93"/>
      <c r="AT231" s="22" t="s">
        <v>147</v>
      </c>
      <c r="AU231" s="22" t="s">
        <v>82</v>
      </c>
    </row>
    <row r="232" s="11" customFormat="1">
      <c r="B232" s="234"/>
      <c r="C232" s="235"/>
      <c r="D232" s="231" t="s">
        <v>149</v>
      </c>
      <c r="E232" s="236" t="s">
        <v>16</v>
      </c>
      <c r="F232" s="237" t="s">
        <v>349</v>
      </c>
      <c r="G232" s="235"/>
      <c r="H232" s="238">
        <v>328.64999999999998</v>
      </c>
      <c r="I232" s="239"/>
      <c r="J232" s="235"/>
      <c r="K232" s="235"/>
      <c r="L232" s="240"/>
      <c r="M232" s="241"/>
      <c r="N232" s="242"/>
      <c r="O232" s="242"/>
      <c r="P232" s="242"/>
      <c r="Q232" s="242"/>
      <c r="R232" s="242"/>
      <c r="S232" s="242"/>
      <c r="T232" s="243"/>
      <c r="AT232" s="244" t="s">
        <v>149</v>
      </c>
      <c r="AU232" s="244" t="s">
        <v>82</v>
      </c>
      <c r="AV232" s="11" t="s">
        <v>82</v>
      </c>
      <c r="AW232" s="11" t="s">
        <v>35</v>
      </c>
      <c r="AX232" s="11" t="s">
        <v>72</v>
      </c>
      <c r="AY232" s="244" t="s">
        <v>138</v>
      </c>
    </row>
    <row r="233" s="12" customFormat="1">
      <c r="B233" s="245"/>
      <c r="C233" s="246"/>
      <c r="D233" s="231" t="s">
        <v>149</v>
      </c>
      <c r="E233" s="247" t="s">
        <v>16</v>
      </c>
      <c r="F233" s="248" t="s">
        <v>151</v>
      </c>
      <c r="G233" s="246"/>
      <c r="H233" s="249">
        <v>328.64999999999998</v>
      </c>
      <c r="I233" s="250"/>
      <c r="J233" s="246"/>
      <c r="K233" s="246"/>
      <c r="L233" s="251"/>
      <c r="M233" s="252"/>
      <c r="N233" s="253"/>
      <c r="O233" s="253"/>
      <c r="P233" s="253"/>
      <c r="Q233" s="253"/>
      <c r="R233" s="253"/>
      <c r="S233" s="253"/>
      <c r="T233" s="254"/>
      <c r="AT233" s="255" t="s">
        <v>149</v>
      </c>
      <c r="AU233" s="255" t="s">
        <v>82</v>
      </c>
      <c r="AV233" s="12" t="s">
        <v>145</v>
      </c>
      <c r="AW233" s="12" t="s">
        <v>35</v>
      </c>
      <c r="AX233" s="12" t="s">
        <v>80</v>
      </c>
      <c r="AY233" s="255" t="s">
        <v>138</v>
      </c>
    </row>
    <row r="234" s="10" customFormat="1" ht="29.88" customHeight="1">
      <c r="B234" s="203"/>
      <c r="C234" s="204"/>
      <c r="D234" s="205" t="s">
        <v>71</v>
      </c>
      <c r="E234" s="217" t="s">
        <v>185</v>
      </c>
      <c r="F234" s="217" t="s">
        <v>350</v>
      </c>
      <c r="G234" s="204"/>
      <c r="H234" s="204"/>
      <c r="I234" s="207"/>
      <c r="J234" s="218">
        <f>BK234</f>
        <v>0</v>
      </c>
      <c r="K234" s="204"/>
      <c r="L234" s="209"/>
      <c r="M234" s="210"/>
      <c r="N234" s="211"/>
      <c r="O234" s="211"/>
      <c r="P234" s="212">
        <f>SUM(P235:P366)</f>
        <v>0</v>
      </c>
      <c r="Q234" s="211"/>
      <c r="R234" s="212">
        <f>SUM(R235:R366)</f>
        <v>588.83519374000002</v>
      </c>
      <c r="S234" s="211"/>
      <c r="T234" s="213">
        <f>SUM(T235:T366)</f>
        <v>0</v>
      </c>
      <c r="AR234" s="214" t="s">
        <v>80</v>
      </c>
      <c r="AT234" s="215" t="s">
        <v>71</v>
      </c>
      <c r="AU234" s="215" t="s">
        <v>80</v>
      </c>
      <c r="AY234" s="214" t="s">
        <v>138</v>
      </c>
      <c r="BK234" s="216">
        <f>SUM(BK235:BK366)</f>
        <v>0</v>
      </c>
    </row>
    <row r="235" s="1" customFormat="1" ht="25.5" customHeight="1">
      <c r="B235" s="44"/>
      <c r="C235" s="219" t="s">
        <v>351</v>
      </c>
      <c r="D235" s="219" t="s">
        <v>140</v>
      </c>
      <c r="E235" s="220" t="s">
        <v>352</v>
      </c>
      <c r="F235" s="221" t="s">
        <v>353</v>
      </c>
      <c r="G235" s="222" t="s">
        <v>161</v>
      </c>
      <c r="H235" s="223">
        <v>476.56</v>
      </c>
      <c r="I235" s="224"/>
      <c r="J235" s="225">
        <f>ROUND(I235*H235,2)</f>
        <v>0</v>
      </c>
      <c r="K235" s="221" t="s">
        <v>144</v>
      </c>
      <c r="L235" s="70"/>
      <c r="M235" s="226" t="s">
        <v>16</v>
      </c>
      <c r="N235" s="227" t="s">
        <v>43</v>
      </c>
      <c r="O235" s="45"/>
      <c r="P235" s="228">
        <f>O235*H235</f>
        <v>0</v>
      </c>
      <c r="Q235" s="228">
        <v>0</v>
      </c>
      <c r="R235" s="228">
        <f>Q235*H235</f>
        <v>0</v>
      </c>
      <c r="S235" s="228">
        <v>0</v>
      </c>
      <c r="T235" s="229">
        <f>S235*H235</f>
        <v>0</v>
      </c>
      <c r="AR235" s="22" t="s">
        <v>145</v>
      </c>
      <c r="AT235" s="22" t="s">
        <v>140</v>
      </c>
      <c r="AU235" s="22" t="s">
        <v>82</v>
      </c>
      <c r="AY235" s="22" t="s">
        <v>138</v>
      </c>
      <c r="BE235" s="230">
        <f>IF(N235="základní",J235,0)</f>
        <v>0</v>
      </c>
      <c r="BF235" s="230">
        <f>IF(N235="snížená",J235,0)</f>
        <v>0</v>
      </c>
      <c r="BG235" s="230">
        <f>IF(N235="zákl. přenesená",J235,0)</f>
        <v>0</v>
      </c>
      <c r="BH235" s="230">
        <f>IF(N235="sníž. přenesená",J235,0)</f>
        <v>0</v>
      </c>
      <c r="BI235" s="230">
        <f>IF(N235="nulová",J235,0)</f>
        <v>0</v>
      </c>
      <c r="BJ235" s="22" t="s">
        <v>80</v>
      </c>
      <c r="BK235" s="230">
        <f>ROUND(I235*H235,2)</f>
        <v>0</v>
      </c>
      <c r="BL235" s="22" t="s">
        <v>145</v>
      </c>
      <c r="BM235" s="22" t="s">
        <v>354</v>
      </c>
    </row>
    <row r="236" s="1" customFormat="1">
      <c r="B236" s="44"/>
      <c r="C236" s="72"/>
      <c r="D236" s="231" t="s">
        <v>147</v>
      </c>
      <c r="E236" s="72"/>
      <c r="F236" s="232" t="s">
        <v>355</v>
      </c>
      <c r="G236" s="72"/>
      <c r="H236" s="72"/>
      <c r="I236" s="189"/>
      <c r="J236" s="72"/>
      <c r="K236" s="72"/>
      <c r="L236" s="70"/>
      <c r="M236" s="233"/>
      <c r="N236" s="45"/>
      <c r="O236" s="45"/>
      <c r="P236" s="45"/>
      <c r="Q236" s="45"/>
      <c r="R236" s="45"/>
      <c r="S236" s="45"/>
      <c r="T236" s="93"/>
      <c r="AT236" s="22" t="s">
        <v>147</v>
      </c>
      <c r="AU236" s="22" t="s">
        <v>82</v>
      </c>
    </row>
    <row r="237" s="11" customFormat="1">
      <c r="B237" s="234"/>
      <c r="C237" s="235"/>
      <c r="D237" s="231" t="s">
        <v>149</v>
      </c>
      <c r="E237" s="236" t="s">
        <v>16</v>
      </c>
      <c r="F237" s="237" t="s">
        <v>356</v>
      </c>
      <c r="G237" s="235"/>
      <c r="H237" s="238">
        <v>476.56</v>
      </c>
      <c r="I237" s="239"/>
      <c r="J237" s="235"/>
      <c r="K237" s="235"/>
      <c r="L237" s="240"/>
      <c r="M237" s="241"/>
      <c r="N237" s="242"/>
      <c r="O237" s="242"/>
      <c r="P237" s="242"/>
      <c r="Q237" s="242"/>
      <c r="R237" s="242"/>
      <c r="S237" s="242"/>
      <c r="T237" s="243"/>
      <c r="AT237" s="244" t="s">
        <v>149</v>
      </c>
      <c r="AU237" s="244" t="s">
        <v>82</v>
      </c>
      <c r="AV237" s="11" t="s">
        <v>82</v>
      </c>
      <c r="AW237" s="11" t="s">
        <v>35</v>
      </c>
      <c r="AX237" s="11" t="s">
        <v>72</v>
      </c>
      <c r="AY237" s="244" t="s">
        <v>138</v>
      </c>
    </row>
    <row r="238" s="12" customFormat="1">
      <c r="B238" s="245"/>
      <c r="C238" s="246"/>
      <c r="D238" s="231" t="s">
        <v>149</v>
      </c>
      <c r="E238" s="247" t="s">
        <v>16</v>
      </c>
      <c r="F238" s="248" t="s">
        <v>151</v>
      </c>
      <c r="G238" s="246"/>
      <c r="H238" s="249">
        <v>476.56</v>
      </c>
      <c r="I238" s="250"/>
      <c r="J238" s="246"/>
      <c r="K238" s="246"/>
      <c r="L238" s="251"/>
      <c r="M238" s="252"/>
      <c r="N238" s="253"/>
      <c r="O238" s="253"/>
      <c r="P238" s="253"/>
      <c r="Q238" s="253"/>
      <c r="R238" s="253"/>
      <c r="S238" s="253"/>
      <c r="T238" s="254"/>
      <c r="AT238" s="255" t="s">
        <v>149</v>
      </c>
      <c r="AU238" s="255" t="s">
        <v>82</v>
      </c>
      <c r="AV238" s="12" t="s">
        <v>145</v>
      </c>
      <c r="AW238" s="12" t="s">
        <v>35</v>
      </c>
      <c r="AX238" s="12" t="s">
        <v>80</v>
      </c>
      <c r="AY238" s="255" t="s">
        <v>138</v>
      </c>
    </row>
    <row r="239" s="1" customFormat="1" ht="25.5" customHeight="1">
      <c r="B239" s="44"/>
      <c r="C239" s="256" t="s">
        <v>357</v>
      </c>
      <c r="D239" s="256" t="s">
        <v>290</v>
      </c>
      <c r="E239" s="257" t="s">
        <v>358</v>
      </c>
      <c r="F239" s="258" t="s">
        <v>359</v>
      </c>
      <c r="G239" s="259" t="s">
        <v>161</v>
      </c>
      <c r="H239" s="260">
        <v>483.70800000000003</v>
      </c>
      <c r="I239" s="261"/>
      <c r="J239" s="262">
        <f>ROUND(I239*H239,2)</f>
        <v>0</v>
      </c>
      <c r="K239" s="258" t="s">
        <v>144</v>
      </c>
      <c r="L239" s="263"/>
      <c r="M239" s="264" t="s">
        <v>16</v>
      </c>
      <c r="N239" s="265" t="s">
        <v>43</v>
      </c>
      <c r="O239" s="45"/>
      <c r="P239" s="228">
        <f>O239*H239</f>
        <v>0</v>
      </c>
      <c r="Q239" s="228">
        <v>0.10000000000000001</v>
      </c>
      <c r="R239" s="228">
        <f>Q239*H239</f>
        <v>48.370800000000003</v>
      </c>
      <c r="S239" s="228">
        <v>0</v>
      </c>
      <c r="T239" s="229">
        <f>S239*H239</f>
        <v>0</v>
      </c>
      <c r="AR239" s="22" t="s">
        <v>185</v>
      </c>
      <c r="AT239" s="22" t="s">
        <v>290</v>
      </c>
      <c r="AU239" s="22" t="s">
        <v>82</v>
      </c>
      <c r="AY239" s="22" t="s">
        <v>138</v>
      </c>
      <c r="BE239" s="230">
        <f>IF(N239="základní",J239,0)</f>
        <v>0</v>
      </c>
      <c r="BF239" s="230">
        <f>IF(N239="snížená",J239,0)</f>
        <v>0</v>
      </c>
      <c r="BG239" s="230">
        <f>IF(N239="zákl. přenesená",J239,0)</f>
        <v>0</v>
      </c>
      <c r="BH239" s="230">
        <f>IF(N239="sníž. přenesená",J239,0)</f>
        <v>0</v>
      </c>
      <c r="BI239" s="230">
        <f>IF(N239="nulová",J239,0)</f>
        <v>0</v>
      </c>
      <c r="BJ239" s="22" t="s">
        <v>80</v>
      </c>
      <c r="BK239" s="230">
        <f>ROUND(I239*H239,2)</f>
        <v>0</v>
      </c>
      <c r="BL239" s="22" t="s">
        <v>145</v>
      </c>
      <c r="BM239" s="22" t="s">
        <v>360</v>
      </c>
    </row>
    <row r="240" s="11" customFormat="1">
      <c r="B240" s="234"/>
      <c r="C240" s="235"/>
      <c r="D240" s="231" t="s">
        <v>149</v>
      </c>
      <c r="E240" s="236" t="s">
        <v>16</v>
      </c>
      <c r="F240" s="237" t="s">
        <v>361</v>
      </c>
      <c r="G240" s="235"/>
      <c r="H240" s="238">
        <v>476.56</v>
      </c>
      <c r="I240" s="239"/>
      <c r="J240" s="235"/>
      <c r="K240" s="235"/>
      <c r="L240" s="240"/>
      <c r="M240" s="241"/>
      <c r="N240" s="242"/>
      <c r="O240" s="242"/>
      <c r="P240" s="242"/>
      <c r="Q240" s="242"/>
      <c r="R240" s="242"/>
      <c r="S240" s="242"/>
      <c r="T240" s="243"/>
      <c r="AT240" s="244" t="s">
        <v>149</v>
      </c>
      <c r="AU240" s="244" t="s">
        <v>82</v>
      </c>
      <c r="AV240" s="11" t="s">
        <v>82</v>
      </c>
      <c r="AW240" s="11" t="s">
        <v>35</v>
      </c>
      <c r="AX240" s="11" t="s">
        <v>72</v>
      </c>
      <c r="AY240" s="244" t="s">
        <v>138</v>
      </c>
    </row>
    <row r="241" s="12" customFormat="1">
      <c r="B241" s="245"/>
      <c r="C241" s="246"/>
      <c r="D241" s="231" t="s">
        <v>149</v>
      </c>
      <c r="E241" s="247" t="s">
        <v>16</v>
      </c>
      <c r="F241" s="248" t="s">
        <v>151</v>
      </c>
      <c r="G241" s="246"/>
      <c r="H241" s="249">
        <v>476.56</v>
      </c>
      <c r="I241" s="250"/>
      <c r="J241" s="246"/>
      <c r="K241" s="246"/>
      <c r="L241" s="251"/>
      <c r="M241" s="252"/>
      <c r="N241" s="253"/>
      <c r="O241" s="253"/>
      <c r="P241" s="253"/>
      <c r="Q241" s="253"/>
      <c r="R241" s="253"/>
      <c r="S241" s="253"/>
      <c r="T241" s="254"/>
      <c r="AT241" s="255" t="s">
        <v>149</v>
      </c>
      <c r="AU241" s="255" t="s">
        <v>82</v>
      </c>
      <c r="AV241" s="12" t="s">
        <v>145</v>
      </c>
      <c r="AW241" s="12" t="s">
        <v>35</v>
      </c>
      <c r="AX241" s="12" t="s">
        <v>72</v>
      </c>
      <c r="AY241" s="255" t="s">
        <v>138</v>
      </c>
    </row>
    <row r="242" s="11" customFormat="1">
      <c r="B242" s="234"/>
      <c r="C242" s="235"/>
      <c r="D242" s="231" t="s">
        <v>149</v>
      </c>
      <c r="E242" s="236" t="s">
        <v>16</v>
      </c>
      <c r="F242" s="237" t="s">
        <v>362</v>
      </c>
      <c r="G242" s="235"/>
      <c r="H242" s="238">
        <v>483.70800000000003</v>
      </c>
      <c r="I242" s="239"/>
      <c r="J242" s="235"/>
      <c r="K242" s="235"/>
      <c r="L242" s="240"/>
      <c r="M242" s="241"/>
      <c r="N242" s="242"/>
      <c r="O242" s="242"/>
      <c r="P242" s="242"/>
      <c r="Q242" s="242"/>
      <c r="R242" s="242"/>
      <c r="S242" s="242"/>
      <c r="T242" s="243"/>
      <c r="AT242" s="244" t="s">
        <v>149</v>
      </c>
      <c r="AU242" s="244" t="s">
        <v>82</v>
      </c>
      <c r="AV242" s="11" t="s">
        <v>82</v>
      </c>
      <c r="AW242" s="11" t="s">
        <v>35</v>
      </c>
      <c r="AX242" s="11" t="s">
        <v>80</v>
      </c>
      <c r="AY242" s="244" t="s">
        <v>138</v>
      </c>
    </row>
    <row r="243" s="1" customFormat="1" ht="25.5" customHeight="1">
      <c r="B243" s="44"/>
      <c r="C243" s="219" t="s">
        <v>363</v>
      </c>
      <c r="D243" s="219" t="s">
        <v>140</v>
      </c>
      <c r="E243" s="220" t="s">
        <v>364</v>
      </c>
      <c r="F243" s="221" t="s">
        <v>365</v>
      </c>
      <c r="G243" s="222" t="s">
        <v>161</v>
      </c>
      <c r="H243" s="223">
        <v>888.92999999999995</v>
      </c>
      <c r="I243" s="224"/>
      <c r="J243" s="225">
        <f>ROUND(I243*H243,2)</f>
        <v>0</v>
      </c>
      <c r="K243" s="221" t="s">
        <v>144</v>
      </c>
      <c r="L243" s="70"/>
      <c r="M243" s="226" t="s">
        <v>16</v>
      </c>
      <c r="N243" s="227" t="s">
        <v>43</v>
      </c>
      <c r="O243" s="45"/>
      <c r="P243" s="228">
        <f>O243*H243</f>
        <v>0</v>
      </c>
      <c r="Q243" s="228">
        <v>0.00011</v>
      </c>
      <c r="R243" s="228">
        <f>Q243*H243</f>
        <v>0.097782300000000003</v>
      </c>
      <c r="S243" s="228">
        <v>0</v>
      </c>
      <c r="T243" s="229">
        <f>S243*H243</f>
        <v>0</v>
      </c>
      <c r="AR243" s="22" t="s">
        <v>145</v>
      </c>
      <c r="AT243" s="22" t="s">
        <v>140</v>
      </c>
      <c r="AU243" s="22" t="s">
        <v>82</v>
      </c>
      <c r="AY243" s="22" t="s">
        <v>138</v>
      </c>
      <c r="BE243" s="230">
        <f>IF(N243="základní",J243,0)</f>
        <v>0</v>
      </c>
      <c r="BF243" s="230">
        <f>IF(N243="snížená",J243,0)</f>
        <v>0</v>
      </c>
      <c r="BG243" s="230">
        <f>IF(N243="zákl. přenesená",J243,0)</f>
        <v>0</v>
      </c>
      <c r="BH243" s="230">
        <f>IF(N243="sníž. přenesená",J243,0)</f>
        <v>0</v>
      </c>
      <c r="BI243" s="230">
        <f>IF(N243="nulová",J243,0)</f>
        <v>0</v>
      </c>
      <c r="BJ243" s="22" t="s">
        <v>80</v>
      </c>
      <c r="BK243" s="230">
        <f>ROUND(I243*H243,2)</f>
        <v>0</v>
      </c>
      <c r="BL243" s="22" t="s">
        <v>145</v>
      </c>
      <c r="BM243" s="22" t="s">
        <v>366</v>
      </c>
    </row>
    <row r="244" s="1" customFormat="1">
      <c r="B244" s="44"/>
      <c r="C244" s="72"/>
      <c r="D244" s="231" t="s">
        <v>147</v>
      </c>
      <c r="E244" s="72"/>
      <c r="F244" s="232" t="s">
        <v>355</v>
      </c>
      <c r="G244" s="72"/>
      <c r="H244" s="72"/>
      <c r="I244" s="189"/>
      <c r="J244" s="72"/>
      <c r="K244" s="72"/>
      <c r="L244" s="70"/>
      <c r="M244" s="233"/>
      <c r="N244" s="45"/>
      <c r="O244" s="45"/>
      <c r="P244" s="45"/>
      <c r="Q244" s="45"/>
      <c r="R244" s="45"/>
      <c r="S244" s="45"/>
      <c r="T244" s="93"/>
      <c r="AT244" s="22" t="s">
        <v>147</v>
      </c>
      <c r="AU244" s="22" t="s">
        <v>82</v>
      </c>
    </row>
    <row r="245" s="11" customFormat="1">
      <c r="B245" s="234"/>
      <c r="C245" s="235"/>
      <c r="D245" s="231" t="s">
        <v>149</v>
      </c>
      <c r="E245" s="236" t="s">
        <v>16</v>
      </c>
      <c r="F245" s="237" t="s">
        <v>367</v>
      </c>
      <c r="G245" s="235"/>
      <c r="H245" s="238">
        <v>888.92999999999995</v>
      </c>
      <c r="I245" s="239"/>
      <c r="J245" s="235"/>
      <c r="K245" s="235"/>
      <c r="L245" s="240"/>
      <c r="M245" s="241"/>
      <c r="N245" s="242"/>
      <c r="O245" s="242"/>
      <c r="P245" s="242"/>
      <c r="Q245" s="242"/>
      <c r="R245" s="242"/>
      <c r="S245" s="242"/>
      <c r="T245" s="243"/>
      <c r="AT245" s="244" t="s">
        <v>149</v>
      </c>
      <c r="AU245" s="244" t="s">
        <v>82</v>
      </c>
      <c r="AV245" s="11" t="s">
        <v>82</v>
      </c>
      <c r="AW245" s="11" t="s">
        <v>35</v>
      </c>
      <c r="AX245" s="11" t="s">
        <v>72</v>
      </c>
      <c r="AY245" s="244" t="s">
        <v>138</v>
      </c>
    </row>
    <row r="246" s="12" customFormat="1">
      <c r="B246" s="245"/>
      <c r="C246" s="246"/>
      <c r="D246" s="231" t="s">
        <v>149</v>
      </c>
      <c r="E246" s="247" t="s">
        <v>16</v>
      </c>
      <c r="F246" s="248" t="s">
        <v>151</v>
      </c>
      <c r="G246" s="246"/>
      <c r="H246" s="249">
        <v>888.92999999999995</v>
      </c>
      <c r="I246" s="250"/>
      <c r="J246" s="246"/>
      <c r="K246" s="246"/>
      <c r="L246" s="251"/>
      <c r="M246" s="252"/>
      <c r="N246" s="253"/>
      <c r="O246" s="253"/>
      <c r="P246" s="253"/>
      <c r="Q246" s="253"/>
      <c r="R246" s="253"/>
      <c r="S246" s="253"/>
      <c r="T246" s="254"/>
      <c r="AT246" s="255" t="s">
        <v>149</v>
      </c>
      <c r="AU246" s="255" t="s">
        <v>82</v>
      </c>
      <c r="AV246" s="12" t="s">
        <v>145</v>
      </c>
      <c r="AW246" s="12" t="s">
        <v>35</v>
      </c>
      <c r="AX246" s="12" t="s">
        <v>80</v>
      </c>
      <c r="AY246" s="255" t="s">
        <v>138</v>
      </c>
    </row>
    <row r="247" s="1" customFormat="1" ht="25.5" customHeight="1">
      <c r="B247" s="44"/>
      <c r="C247" s="256" t="s">
        <v>368</v>
      </c>
      <c r="D247" s="256" t="s">
        <v>290</v>
      </c>
      <c r="E247" s="257" t="s">
        <v>369</v>
      </c>
      <c r="F247" s="258" t="s">
        <v>370</v>
      </c>
      <c r="G247" s="259" t="s">
        <v>161</v>
      </c>
      <c r="H247" s="260">
        <v>902.26400000000001</v>
      </c>
      <c r="I247" s="261"/>
      <c r="J247" s="262">
        <f>ROUND(I247*H247,2)</f>
        <v>0</v>
      </c>
      <c r="K247" s="258" t="s">
        <v>144</v>
      </c>
      <c r="L247" s="263"/>
      <c r="M247" s="264" t="s">
        <v>16</v>
      </c>
      <c r="N247" s="265" t="s">
        <v>43</v>
      </c>
      <c r="O247" s="45"/>
      <c r="P247" s="228">
        <f>O247*H247</f>
        <v>0</v>
      </c>
      <c r="Q247" s="228">
        <v>0.152</v>
      </c>
      <c r="R247" s="228">
        <f>Q247*H247</f>
        <v>137.144128</v>
      </c>
      <c r="S247" s="228">
        <v>0</v>
      </c>
      <c r="T247" s="229">
        <f>S247*H247</f>
        <v>0</v>
      </c>
      <c r="AR247" s="22" t="s">
        <v>185</v>
      </c>
      <c r="AT247" s="22" t="s">
        <v>290</v>
      </c>
      <c r="AU247" s="22" t="s">
        <v>82</v>
      </c>
      <c r="AY247" s="22" t="s">
        <v>138</v>
      </c>
      <c r="BE247" s="230">
        <f>IF(N247="základní",J247,0)</f>
        <v>0</v>
      </c>
      <c r="BF247" s="230">
        <f>IF(N247="snížená",J247,0)</f>
        <v>0</v>
      </c>
      <c r="BG247" s="230">
        <f>IF(N247="zákl. přenesená",J247,0)</f>
        <v>0</v>
      </c>
      <c r="BH247" s="230">
        <f>IF(N247="sníž. přenesená",J247,0)</f>
        <v>0</v>
      </c>
      <c r="BI247" s="230">
        <f>IF(N247="nulová",J247,0)</f>
        <v>0</v>
      </c>
      <c r="BJ247" s="22" t="s">
        <v>80</v>
      </c>
      <c r="BK247" s="230">
        <f>ROUND(I247*H247,2)</f>
        <v>0</v>
      </c>
      <c r="BL247" s="22" t="s">
        <v>145</v>
      </c>
      <c r="BM247" s="22" t="s">
        <v>371</v>
      </c>
    </row>
    <row r="248" s="11" customFormat="1">
      <c r="B248" s="234"/>
      <c r="C248" s="235"/>
      <c r="D248" s="231" t="s">
        <v>149</v>
      </c>
      <c r="E248" s="236" t="s">
        <v>16</v>
      </c>
      <c r="F248" s="237" t="s">
        <v>372</v>
      </c>
      <c r="G248" s="235"/>
      <c r="H248" s="238">
        <v>888.92999999999995</v>
      </c>
      <c r="I248" s="239"/>
      <c r="J248" s="235"/>
      <c r="K248" s="235"/>
      <c r="L248" s="240"/>
      <c r="M248" s="241"/>
      <c r="N248" s="242"/>
      <c r="O248" s="242"/>
      <c r="P248" s="242"/>
      <c r="Q248" s="242"/>
      <c r="R248" s="242"/>
      <c r="S248" s="242"/>
      <c r="T248" s="243"/>
      <c r="AT248" s="244" t="s">
        <v>149</v>
      </c>
      <c r="AU248" s="244" t="s">
        <v>82</v>
      </c>
      <c r="AV248" s="11" t="s">
        <v>82</v>
      </c>
      <c r="AW248" s="11" t="s">
        <v>35</v>
      </c>
      <c r="AX248" s="11" t="s">
        <v>72</v>
      </c>
      <c r="AY248" s="244" t="s">
        <v>138</v>
      </c>
    </row>
    <row r="249" s="12" customFormat="1">
      <c r="B249" s="245"/>
      <c r="C249" s="246"/>
      <c r="D249" s="231" t="s">
        <v>149</v>
      </c>
      <c r="E249" s="247" t="s">
        <v>16</v>
      </c>
      <c r="F249" s="248" t="s">
        <v>151</v>
      </c>
      <c r="G249" s="246"/>
      <c r="H249" s="249">
        <v>888.92999999999995</v>
      </c>
      <c r="I249" s="250"/>
      <c r="J249" s="246"/>
      <c r="K249" s="246"/>
      <c r="L249" s="251"/>
      <c r="M249" s="252"/>
      <c r="N249" s="253"/>
      <c r="O249" s="253"/>
      <c r="P249" s="253"/>
      <c r="Q249" s="253"/>
      <c r="R249" s="253"/>
      <c r="S249" s="253"/>
      <c r="T249" s="254"/>
      <c r="AT249" s="255" t="s">
        <v>149</v>
      </c>
      <c r="AU249" s="255" t="s">
        <v>82</v>
      </c>
      <c r="AV249" s="12" t="s">
        <v>145</v>
      </c>
      <c r="AW249" s="12" t="s">
        <v>35</v>
      </c>
      <c r="AX249" s="12" t="s">
        <v>72</v>
      </c>
      <c r="AY249" s="255" t="s">
        <v>138</v>
      </c>
    </row>
    <row r="250" s="11" customFormat="1">
      <c r="B250" s="234"/>
      <c r="C250" s="235"/>
      <c r="D250" s="231" t="s">
        <v>149</v>
      </c>
      <c r="E250" s="236" t="s">
        <v>16</v>
      </c>
      <c r="F250" s="237" t="s">
        <v>373</v>
      </c>
      <c r="G250" s="235"/>
      <c r="H250" s="238">
        <v>902.26400000000001</v>
      </c>
      <c r="I250" s="239"/>
      <c r="J250" s="235"/>
      <c r="K250" s="235"/>
      <c r="L250" s="240"/>
      <c r="M250" s="241"/>
      <c r="N250" s="242"/>
      <c r="O250" s="242"/>
      <c r="P250" s="242"/>
      <c r="Q250" s="242"/>
      <c r="R250" s="242"/>
      <c r="S250" s="242"/>
      <c r="T250" s="243"/>
      <c r="AT250" s="244" t="s">
        <v>149</v>
      </c>
      <c r="AU250" s="244" t="s">
        <v>82</v>
      </c>
      <c r="AV250" s="11" t="s">
        <v>82</v>
      </c>
      <c r="AW250" s="11" t="s">
        <v>35</v>
      </c>
      <c r="AX250" s="11" t="s">
        <v>80</v>
      </c>
      <c r="AY250" s="244" t="s">
        <v>138</v>
      </c>
    </row>
    <row r="251" s="1" customFormat="1" ht="25.5" customHeight="1">
      <c r="B251" s="44"/>
      <c r="C251" s="219" t="s">
        <v>374</v>
      </c>
      <c r="D251" s="219" t="s">
        <v>140</v>
      </c>
      <c r="E251" s="220" t="s">
        <v>375</v>
      </c>
      <c r="F251" s="221" t="s">
        <v>376</v>
      </c>
      <c r="G251" s="222" t="s">
        <v>172</v>
      </c>
      <c r="H251" s="223">
        <v>68</v>
      </c>
      <c r="I251" s="224"/>
      <c r="J251" s="225">
        <f>ROUND(I251*H251,2)</f>
        <v>0</v>
      </c>
      <c r="K251" s="221" t="s">
        <v>144</v>
      </c>
      <c r="L251" s="70"/>
      <c r="M251" s="226" t="s">
        <v>16</v>
      </c>
      <c r="N251" s="227" t="s">
        <v>43</v>
      </c>
      <c r="O251" s="45"/>
      <c r="P251" s="228">
        <f>O251*H251</f>
        <v>0</v>
      </c>
      <c r="Q251" s="228">
        <v>0</v>
      </c>
      <c r="R251" s="228">
        <f>Q251*H251</f>
        <v>0</v>
      </c>
      <c r="S251" s="228">
        <v>0</v>
      </c>
      <c r="T251" s="229">
        <f>S251*H251</f>
        <v>0</v>
      </c>
      <c r="AR251" s="22" t="s">
        <v>145</v>
      </c>
      <c r="AT251" s="22" t="s">
        <v>140</v>
      </c>
      <c r="AU251" s="22" t="s">
        <v>82</v>
      </c>
      <c r="AY251" s="22" t="s">
        <v>138</v>
      </c>
      <c r="BE251" s="230">
        <f>IF(N251="základní",J251,0)</f>
        <v>0</v>
      </c>
      <c r="BF251" s="230">
        <f>IF(N251="snížená",J251,0)</f>
        <v>0</v>
      </c>
      <c r="BG251" s="230">
        <f>IF(N251="zákl. přenesená",J251,0)</f>
        <v>0</v>
      </c>
      <c r="BH251" s="230">
        <f>IF(N251="sníž. přenesená",J251,0)</f>
        <v>0</v>
      </c>
      <c r="BI251" s="230">
        <f>IF(N251="nulová",J251,0)</f>
        <v>0</v>
      </c>
      <c r="BJ251" s="22" t="s">
        <v>80</v>
      </c>
      <c r="BK251" s="230">
        <f>ROUND(I251*H251,2)</f>
        <v>0</v>
      </c>
      <c r="BL251" s="22" t="s">
        <v>145</v>
      </c>
      <c r="BM251" s="22" t="s">
        <v>377</v>
      </c>
    </row>
    <row r="252" s="1" customFormat="1">
      <c r="B252" s="44"/>
      <c r="C252" s="72"/>
      <c r="D252" s="231" t="s">
        <v>147</v>
      </c>
      <c r="E252" s="72"/>
      <c r="F252" s="232" t="s">
        <v>378</v>
      </c>
      <c r="G252" s="72"/>
      <c r="H252" s="72"/>
      <c r="I252" s="189"/>
      <c r="J252" s="72"/>
      <c r="K252" s="72"/>
      <c r="L252" s="70"/>
      <c r="M252" s="233"/>
      <c r="N252" s="45"/>
      <c r="O252" s="45"/>
      <c r="P252" s="45"/>
      <c r="Q252" s="45"/>
      <c r="R252" s="45"/>
      <c r="S252" s="45"/>
      <c r="T252" s="93"/>
      <c r="AT252" s="22" t="s">
        <v>147</v>
      </c>
      <c r="AU252" s="22" t="s">
        <v>82</v>
      </c>
    </row>
    <row r="253" s="11" customFormat="1">
      <c r="B253" s="234"/>
      <c r="C253" s="235"/>
      <c r="D253" s="231" t="s">
        <v>149</v>
      </c>
      <c r="E253" s="236" t="s">
        <v>16</v>
      </c>
      <c r="F253" s="237" t="s">
        <v>379</v>
      </c>
      <c r="G253" s="235"/>
      <c r="H253" s="238">
        <v>68</v>
      </c>
      <c r="I253" s="239"/>
      <c r="J253" s="235"/>
      <c r="K253" s="235"/>
      <c r="L253" s="240"/>
      <c r="M253" s="241"/>
      <c r="N253" s="242"/>
      <c r="O253" s="242"/>
      <c r="P253" s="242"/>
      <c r="Q253" s="242"/>
      <c r="R253" s="242"/>
      <c r="S253" s="242"/>
      <c r="T253" s="243"/>
      <c r="AT253" s="244" t="s">
        <v>149</v>
      </c>
      <c r="AU253" s="244" t="s">
        <v>82</v>
      </c>
      <c r="AV253" s="11" t="s">
        <v>82</v>
      </c>
      <c r="AW253" s="11" t="s">
        <v>35</v>
      </c>
      <c r="AX253" s="11" t="s">
        <v>72</v>
      </c>
      <c r="AY253" s="244" t="s">
        <v>138</v>
      </c>
    </row>
    <row r="254" s="12" customFormat="1">
      <c r="B254" s="245"/>
      <c r="C254" s="246"/>
      <c r="D254" s="231" t="s">
        <v>149</v>
      </c>
      <c r="E254" s="247" t="s">
        <v>16</v>
      </c>
      <c r="F254" s="248" t="s">
        <v>151</v>
      </c>
      <c r="G254" s="246"/>
      <c r="H254" s="249">
        <v>68</v>
      </c>
      <c r="I254" s="250"/>
      <c r="J254" s="246"/>
      <c r="K254" s="246"/>
      <c r="L254" s="251"/>
      <c r="M254" s="252"/>
      <c r="N254" s="253"/>
      <c r="O254" s="253"/>
      <c r="P254" s="253"/>
      <c r="Q254" s="253"/>
      <c r="R254" s="253"/>
      <c r="S254" s="253"/>
      <c r="T254" s="254"/>
      <c r="AT254" s="255" t="s">
        <v>149</v>
      </c>
      <c r="AU254" s="255" t="s">
        <v>82</v>
      </c>
      <c r="AV254" s="12" t="s">
        <v>145</v>
      </c>
      <c r="AW254" s="12" t="s">
        <v>35</v>
      </c>
      <c r="AX254" s="12" t="s">
        <v>80</v>
      </c>
      <c r="AY254" s="255" t="s">
        <v>138</v>
      </c>
    </row>
    <row r="255" s="1" customFormat="1" ht="38.25" customHeight="1">
      <c r="B255" s="44"/>
      <c r="C255" s="256" t="s">
        <v>380</v>
      </c>
      <c r="D255" s="256" t="s">
        <v>290</v>
      </c>
      <c r="E255" s="257" t="s">
        <v>381</v>
      </c>
      <c r="F255" s="258" t="s">
        <v>382</v>
      </c>
      <c r="G255" s="259" t="s">
        <v>172</v>
      </c>
      <c r="H255" s="260">
        <v>1</v>
      </c>
      <c r="I255" s="261"/>
      <c r="J255" s="262">
        <f>ROUND(I255*H255,2)</f>
        <v>0</v>
      </c>
      <c r="K255" s="258" t="s">
        <v>144</v>
      </c>
      <c r="L255" s="263"/>
      <c r="M255" s="264" t="s">
        <v>16</v>
      </c>
      <c r="N255" s="265" t="s">
        <v>43</v>
      </c>
      <c r="O255" s="45"/>
      <c r="P255" s="228">
        <f>O255*H255</f>
        <v>0</v>
      </c>
      <c r="Q255" s="228">
        <v>0.059999999999999998</v>
      </c>
      <c r="R255" s="228">
        <f>Q255*H255</f>
        <v>0.059999999999999998</v>
      </c>
      <c r="S255" s="228">
        <v>0</v>
      </c>
      <c r="T255" s="229">
        <f>S255*H255</f>
        <v>0</v>
      </c>
      <c r="AR255" s="22" t="s">
        <v>185</v>
      </c>
      <c r="AT255" s="22" t="s">
        <v>290</v>
      </c>
      <c r="AU255" s="22" t="s">
        <v>82</v>
      </c>
      <c r="AY255" s="22" t="s">
        <v>138</v>
      </c>
      <c r="BE255" s="230">
        <f>IF(N255="základní",J255,0)</f>
        <v>0</v>
      </c>
      <c r="BF255" s="230">
        <f>IF(N255="snížená",J255,0)</f>
        <v>0</v>
      </c>
      <c r="BG255" s="230">
        <f>IF(N255="zákl. přenesená",J255,0)</f>
        <v>0</v>
      </c>
      <c r="BH255" s="230">
        <f>IF(N255="sníž. přenesená",J255,0)</f>
        <v>0</v>
      </c>
      <c r="BI255" s="230">
        <f>IF(N255="nulová",J255,0)</f>
        <v>0</v>
      </c>
      <c r="BJ255" s="22" t="s">
        <v>80</v>
      </c>
      <c r="BK255" s="230">
        <f>ROUND(I255*H255,2)</f>
        <v>0</v>
      </c>
      <c r="BL255" s="22" t="s">
        <v>145</v>
      </c>
      <c r="BM255" s="22" t="s">
        <v>383</v>
      </c>
    </row>
    <row r="256" s="11" customFormat="1">
      <c r="B256" s="234"/>
      <c r="C256" s="235"/>
      <c r="D256" s="231" t="s">
        <v>149</v>
      </c>
      <c r="E256" s="236" t="s">
        <v>16</v>
      </c>
      <c r="F256" s="237" t="s">
        <v>384</v>
      </c>
      <c r="G256" s="235"/>
      <c r="H256" s="238">
        <v>1</v>
      </c>
      <c r="I256" s="239"/>
      <c r="J256" s="235"/>
      <c r="K256" s="235"/>
      <c r="L256" s="240"/>
      <c r="M256" s="241"/>
      <c r="N256" s="242"/>
      <c r="O256" s="242"/>
      <c r="P256" s="242"/>
      <c r="Q256" s="242"/>
      <c r="R256" s="242"/>
      <c r="S256" s="242"/>
      <c r="T256" s="243"/>
      <c r="AT256" s="244" t="s">
        <v>149</v>
      </c>
      <c r="AU256" s="244" t="s">
        <v>82</v>
      </c>
      <c r="AV256" s="11" t="s">
        <v>82</v>
      </c>
      <c r="AW256" s="11" t="s">
        <v>35</v>
      </c>
      <c r="AX256" s="11" t="s">
        <v>72</v>
      </c>
      <c r="AY256" s="244" t="s">
        <v>138</v>
      </c>
    </row>
    <row r="257" s="12" customFormat="1">
      <c r="B257" s="245"/>
      <c r="C257" s="246"/>
      <c r="D257" s="231" t="s">
        <v>149</v>
      </c>
      <c r="E257" s="247" t="s">
        <v>16</v>
      </c>
      <c r="F257" s="248" t="s">
        <v>151</v>
      </c>
      <c r="G257" s="246"/>
      <c r="H257" s="249">
        <v>1</v>
      </c>
      <c r="I257" s="250"/>
      <c r="J257" s="246"/>
      <c r="K257" s="246"/>
      <c r="L257" s="251"/>
      <c r="M257" s="252"/>
      <c r="N257" s="253"/>
      <c r="O257" s="253"/>
      <c r="P257" s="253"/>
      <c r="Q257" s="253"/>
      <c r="R257" s="253"/>
      <c r="S257" s="253"/>
      <c r="T257" s="254"/>
      <c r="AT257" s="255" t="s">
        <v>149</v>
      </c>
      <c r="AU257" s="255" t="s">
        <v>82</v>
      </c>
      <c r="AV257" s="12" t="s">
        <v>145</v>
      </c>
      <c r="AW257" s="12" t="s">
        <v>35</v>
      </c>
      <c r="AX257" s="12" t="s">
        <v>80</v>
      </c>
      <c r="AY257" s="255" t="s">
        <v>138</v>
      </c>
    </row>
    <row r="258" s="1" customFormat="1" ht="25.5" customHeight="1">
      <c r="B258" s="44"/>
      <c r="C258" s="256" t="s">
        <v>385</v>
      </c>
      <c r="D258" s="256" t="s">
        <v>290</v>
      </c>
      <c r="E258" s="257" t="s">
        <v>386</v>
      </c>
      <c r="F258" s="258" t="s">
        <v>387</v>
      </c>
      <c r="G258" s="259" t="s">
        <v>172</v>
      </c>
      <c r="H258" s="260">
        <v>67</v>
      </c>
      <c r="I258" s="261"/>
      <c r="J258" s="262">
        <f>ROUND(I258*H258,2)</f>
        <v>0</v>
      </c>
      <c r="K258" s="258" t="s">
        <v>144</v>
      </c>
      <c r="L258" s="263"/>
      <c r="M258" s="264" t="s">
        <v>16</v>
      </c>
      <c r="N258" s="265" t="s">
        <v>43</v>
      </c>
      <c r="O258" s="45"/>
      <c r="P258" s="228">
        <f>O258*H258</f>
        <v>0</v>
      </c>
      <c r="Q258" s="228">
        <v>0.085999999999999993</v>
      </c>
      <c r="R258" s="228">
        <f>Q258*H258</f>
        <v>5.7619999999999996</v>
      </c>
      <c r="S258" s="228">
        <v>0</v>
      </c>
      <c r="T258" s="229">
        <f>S258*H258</f>
        <v>0</v>
      </c>
      <c r="AR258" s="22" t="s">
        <v>185</v>
      </c>
      <c r="AT258" s="22" t="s">
        <v>290</v>
      </c>
      <c r="AU258" s="22" t="s">
        <v>82</v>
      </c>
      <c r="AY258" s="22" t="s">
        <v>138</v>
      </c>
      <c r="BE258" s="230">
        <f>IF(N258="základní",J258,0)</f>
        <v>0</v>
      </c>
      <c r="BF258" s="230">
        <f>IF(N258="snížená",J258,0)</f>
        <v>0</v>
      </c>
      <c r="BG258" s="230">
        <f>IF(N258="zákl. přenesená",J258,0)</f>
        <v>0</v>
      </c>
      <c r="BH258" s="230">
        <f>IF(N258="sníž. přenesená",J258,0)</f>
        <v>0</v>
      </c>
      <c r="BI258" s="230">
        <f>IF(N258="nulová",J258,0)</f>
        <v>0</v>
      </c>
      <c r="BJ258" s="22" t="s">
        <v>80</v>
      </c>
      <c r="BK258" s="230">
        <f>ROUND(I258*H258,2)</f>
        <v>0</v>
      </c>
      <c r="BL258" s="22" t="s">
        <v>145</v>
      </c>
      <c r="BM258" s="22" t="s">
        <v>388</v>
      </c>
    </row>
    <row r="259" s="11" customFormat="1">
      <c r="B259" s="234"/>
      <c r="C259" s="235"/>
      <c r="D259" s="231" t="s">
        <v>149</v>
      </c>
      <c r="E259" s="236" t="s">
        <v>16</v>
      </c>
      <c r="F259" s="237" t="s">
        <v>389</v>
      </c>
      <c r="G259" s="235"/>
      <c r="H259" s="238">
        <v>67</v>
      </c>
      <c r="I259" s="239"/>
      <c r="J259" s="235"/>
      <c r="K259" s="235"/>
      <c r="L259" s="240"/>
      <c r="M259" s="241"/>
      <c r="N259" s="242"/>
      <c r="O259" s="242"/>
      <c r="P259" s="242"/>
      <c r="Q259" s="242"/>
      <c r="R259" s="242"/>
      <c r="S259" s="242"/>
      <c r="T259" s="243"/>
      <c r="AT259" s="244" t="s">
        <v>149</v>
      </c>
      <c r="AU259" s="244" t="s">
        <v>82</v>
      </c>
      <c r="AV259" s="11" t="s">
        <v>82</v>
      </c>
      <c r="AW259" s="11" t="s">
        <v>35</v>
      </c>
      <c r="AX259" s="11" t="s">
        <v>72</v>
      </c>
      <c r="AY259" s="244" t="s">
        <v>138</v>
      </c>
    </row>
    <row r="260" s="12" customFormat="1">
      <c r="B260" s="245"/>
      <c r="C260" s="246"/>
      <c r="D260" s="231" t="s">
        <v>149</v>
      </c>
      <c r="E260" s="247" t="s">
        <v>16</v>
      </c>
      <c r="F260" s="248" t="s">
        <v>151</v>
      </c>
      <c r="G260" s="246"/>
      <c r="H260" s="249">
        <v>67</v>
      </c>
      <c r="I260" s="250"/>
      <c r="J260" s="246"/>
      <c r="K260" s="246"/>
      <c r="L260" s="251"/>
      <c r="M260" s="252"/>
      <c r="N260" s="253"/>
      <c r="O260" s="253"/>
      <c r="P260" s="253"/>
      <c r="Q260" s="253"/>
      <c r="R260" s="253"/>
      <c r="S260" s="253"/>
      <c r="T260" s="254"/>
      <c r="AT260" s="255" t="s">
        <v>149</v>
      </c>
      <c r="AU260" s="255" t="s">
        <v>82</v>
      </c>
      <c r="AV260" s="12" t="s">
        <v>145</v>
      </c>
      <c r="AW260" s="12" t="s">
        <v>35</v>
      </c>
      <c r="AX260" s="12" t="s">
        <v>80</v>
      </c>
      <c r="AY260" s="255" t="s">
        <v>138</v>
      </c>
    </row>
    <row r="261" s="1" customFormat="1" ht="25.5" customHeight="1">
      <c r="B261" s="44"/>
      <c r="C261" s="219" t="s">
        <v>390</v>
      </c>
      <c r="D261" s="219" t="s">
        <v>140</v>
      </c>
      <c r="E261" s="220" t="s">
        <v>391</v>
      </c>
      <c r="F261" s="221" t="s">
        <v>392</v>
      </c>
      <c r="G261" s="222" t="s">
        <v>172</v>
      </c>
      <c r="H261" s="223">
        <v>138</v>
      </c>
      <c r="I261" s="224"/>
      <c r="J261" s="225">
        <f>ROUND(I261*H261,2)</f>
        <v>0</v>
      </c>
      <c r="K261" s="221" t="s">
        <v>144</v>
      </c>
      <c r="L261" s="70"/>
      <c r="M261" s="226" t="s">
        <v>16</v>
      </c>
      <c r="N261" s="227" t="s">
        <v>43</v>
      </c>
      <c r="O261" s="45"/>
      <c r="P261" s="228">
        <f>O261*H261</f>
        <v>0</v>
      </c>
      <c r="Q261" s="228">
        <v>0.00017000000000000001</v>
      </c>
      <c r="R261" s="228">
        <f>Q261*H261</f>
        <v>0.023460000000000002</v>
      </c>
      <c r="S261" s="228">
        <v>0</v>
      </c>
      <c r="T261" s="229">
        <f>S261*H261</f>
        <v>0</v>
      </c>
      <c r="AR261" s="22" t="s">
        <v>145</v>
      </c>
      <c r="AT261" s="22" t="s">
        <v>140</v>
      </c>
      <c r="AU261" s="22" t="s">
        <v>82</v>
      </c>
      <c r="AY261" s="22" t="s">
        <v>138</v>
      </c>
      <c r="BE261" s="230">
        <f>IF(N261="základní",J261,0)</f>
        <v>0</v>
      </c>
      <c r="BF261" s="230">
        <f>IF(N261="snížená",J261,0)</f>
        <v>0</v>
      </c>
      <c r="BG261" s="230">
        <f>IF(N261="zákl. přenesená",J261,0)</f>
        <v>0</v>
      </c>
      <c r="BH261" s="230">
        <f>IF(N261="sníž. přenesená",J261,0)</f>
        <v>0</v>
      </c>
      <c r="BI261" s="230">
        <f>IF(N261="nulová",J261,0)</f>
        <v>0</v>
      </c>
      <c r="BJ261" s="22" t="s">
        <v>80</v>
      </c>
      <c r="BK261" s="230">
        <f>ROUND(I261*H261,2)</f>
        <v>0</v>
      </c>
      <c r="BL261" s="22" t="s">
        <v>145</v>
      </c>
      <c r="BM261" s="22" t="s">
        <v>393</v>
      </c>
    </row>
    <row r="262" s="1" customFormat="1">
      <c r="B262" s="44"/>
      <c r="C262" s="72"/>
      <c r="D262" s="231" t="s">
        <v>147</v>
      </c>
      <c r="E262" s="72"/>
      <c r="F262" s="232" t="s">
        <v>378</v>
      </c>
      <c r="G262" s="72"/>
      <c r="H262" s="72"/>
      <c r="I262" s="189"/>
      <c r="J262" s="72"/>
      <c r="K262" s="72"/>
      <c r="L262" s="70"/>
      <c r="M262" s="233"/>
      <c r="N262" s="45"/>
      <c r="O262" s="45"/>
      <c r="P262" s="45"/>
      <c r="Q262" s="45"/>
      <c r="R262" s="45"/>
      <c r="S262" s="45"/>
      <c r="T262" s="93"/>
      <c r="AT262" s="22" t="s">
        <v>147</v>
      </c>
      <c r="AU262" s="22" t="s">
        <v>82</v>
      </c>
    </row>
    <row r="263" s="11" customFormat="1">
      <c r="B263" s="234"/>
      <c r="C263" s="235"/>
      <c r="D263" s="231" t="s">
        <v>149</v>
      </c>
      <c r="E263" s="236" t="s">
        <v>16</v>
      </c>
      <c r="F263" s="237" t="s">
        <v>394</v>
      </c>
      <c r="G263" s="235"/>
      <c r="H263" s="238">
        <v>138</v>
      </c>
      <c r="I263" s="239"/>
      <c r="J263" s="235"/>
      <c r="K263" s="235"/>
      <c r="L263" s="240"/>
      <c r="M263" s="241"/>
      <c r="N263" s="242"/>
      <c r="O263" s="242"/>
      <c r="P263" s="242"/>
      <c r="Q263" s="242"/>
      <c r="R263" s="242"/>
      <c r="S263" s="242"/>
      <c r="T263" s="243"/>
      <c r="AT263" s="244" t="s">
        <v>149</v>
      </c>
      <c r="AU263" s="244" t="s">
        <v>82</v>
      </c>
      <c r="AV263" s="11" t="s">
        <v>82</v>
      </c>
      <c r="AW263" s="11" t="s">
        <v>35</v>
      </c>
      <c r="AX263" s="11" t="s">
        <v>72</v>
      </c>
      <c r="AY263" s="244" t="s">
        <v>138</v>
      </c>
    </row>
    <row r="264" s="12" customFormat="1">
      <c r="B264" s="245"/>
      <c r="C264" s="246"/>
      <c r="D264" s="231" t="s">
        <v>149</v>
      </c>
      <c r="E264" s="247" t="s">
        <v>16</v>
      </c>
      <c r="F264" s="248" t="s">
        <v>151</v>
      </c>
      <c r="G264" s="246"/>
      <c r="H264" s="249">
        <v>138</v>
      </c>
      <c r="I264" s="250"/>
      <c r="J264" s="246"/>
      <c r="K264" s="246"/>
      <c r="L264" s="251"/>
      <c r="M264" s="252"/>
      <c r="N264" s="253"/>
      <c r="O264" s="253"/>
      <c r="P264" s="253"/>
      <c r="Q264" s="253"/>
      <c r="R264" s="253"/>
      <c r="S264" s="253"/>
      <c r="T264" s="254"/>
      <c r="AT264" s="255" t="s">
        <v>149</v>
      </c>
      <c r="AU264" s="255" t="s">
        <v>82</v>
      </c>
      <c r="AV264" s="12" t="s">
        <v>145</v>
      </c>
      <c r="AW264" s="12" t="s">
        <v>35</v>
      </c>
      <c r="AX264" s="12" t="s">
        <v>80</v>
      </c>
      <c r="AY264" s="255" t="s">
        <v>138</v>
      </c>
    </row>
    <row r="265" s="1" customFormat="1" ht="25.5" customHeight="1">
      <c r="B265" s="44"/>
      <c r="C265" s="256" t="s">
        <v>395</v>
      </c>
      <c r="D265" s="256" t="s">
        <v>290</v>
      </c>
      <c r="E265" s="257" t="s">
        <v>396</v>
      </c>
      <c r="F265" s="258" t="s">
        <v>397</v>
      </c>
      <c r="G265" s="259" t="s">
        <v>172</v>
      </c>
      <c r="H265" s="260">
        <v>5</v>
      </c>
      <c r="I265" s="261"/>
      <c r="J265" s="262">
        <f>ROUND(I265*H265,2)</f>
        <v>0</v>
      </c>
      <c r="K265" s="258" t="s">
        <v>16</v>
      </c>
      <c r="L265" s="263"/>
      <c r="M265" s="264" t="s">
        <v>16</v>
      </c>
      <c r="N265" s="265" t="s">
        <v>43</v>
      </c>
      <c r="O265" s="45"/>
      <c r="P265" s="228">
        <f>O265*H265</f>
        <v>0</v>
      </c>
      <c r="Q265" s="228">
        <v>0.182</v>
      </c>
      <c r="R265" s="228">
        <f>Q265*H265</f>
        <v>0.90999999999999992</v>
      </c>
      <c r="S265" s="228">
        <v>0</v>
      </c>
      <c r="T265" s="229">
        <f>S265*H265</f>
        <v>0</v>
      </c>
      <c r="AR265" s="22" t="s">
        <v>185</v>
      </c>
      <c r="AT265" s="22" t="s">
        <v>290</v>
      </c>
      <c r="AU265" s="22" t="s">
        <v>82</v>
      </c>
      <c r="AY265" s="22" t="s">
        <v>138</v>
      </c>
      <c r="BE265" s="230">
        <f>IF(N265="základní",J265,0)</f>
        <v>0</v>
      </c>
      <c r="BF265" s="230">
        <f>IF(N265="snížená",J265,0)</f>
        <v>0</v>
      </c>
      <c r="BG265" s="230">
        <f>IF(N265="zákl. přenesená",J265,0)</f>
        <v>0</v>
      </c>
      <c r="BH265" s="230">
        <f>IF(N265="sníž. přenesená",J265,0)</f>
        <v>0</v>
      </c>
      <c r="BI265" s="230">
        <f>IF(N265="nulová",J265,0)</f>
        <v>0</v>
      </c>
      <c r="BJ265" s="22" t="s">
        <v>80</v>
      </c>
      <c r="BK265" s="230">
        <f>ROUND(I265*H265,2)</f>
        <v>0</v>
      </c>
      <c r="BL265" s="22" t="s">
        <v>145</v>
      </c>
      <c r="BM265" s="22" t="s">
        <v>398</v>
      </c>
    </row>
    <row r="266" s="11" customFormat="1">
      <c r="B266" s="234"/>
      <c r="C266" s="235"/>
      <c r="D266" s="231" t="s">
        <v>149</v>
      </c>
      <c r="E266" s="236" t="s">
        <v>16</v>
      </c>
      <c r="F266" s="237" t="s">
        <v>399</v>
      </c>
      <c r="G266" s="235"/>
      <c r="H266" s="238">
        <v>3</v>
      </c>
      <c r="I266" s="239"/>
      <c r="J266" s="235"/>
      <c r="K266" s="235"/>
      <c r="L266" s="240"/>
      <c r="M266" s="241"/>
      <c r="N266" s="242"/>
      <c r="O266" s="242"/>
      <c r="P266" s="242"/>
      <c r="Q266" s="242"/>
      <c r="R266" s="242"/>
      <c r="S266" s="242"/>
      <c r="T266" s="243"/>
      <c r="AT266" s="244" t="s">
        <v>149</v>
      </c>
      <c r="AU266" s="244" t="s">
        <v>82</v>
      </c>
      <c r="AV266" s="11" t="s">
        <v>82</v>
      </c>
      <c r="AW266" s="11" t="s">
        <v>35</v>
      </c>
      <c r="AX266" s="11" t="s">
        <v>72</v>
      </c>
      <c r="AY266" s="244" t="s">
        <v>138</v>
      </c>
    </row>
    <row r="267" s="11" customFormat="1">
      <c r="B267" s="234"/>
      <c r="C267" s="235"/>
      <c r="D267" s="231" t="s">
        <v>149</v>
      </c>
      <c r="E267" s="236" t="s">
        <v>16</v>
      </c>
      <c r="F267" s="237" t="s">
        <v>400</v>
      </c>
      <c r="G267" s="235"/>
      <c r="H267" s="238">
        <v>1</v>
      </c>
      <c r="I267" s="239"/>
      <c r="J267" s="235"/>
      <c r="K267" s="235"/>
      <c r="L267" s="240"/>
      <c r="M267" s="241"/>
      <c r="N267" s="242"/>
      <c r="O267" s="242"/>
      <c r="P267" s="242"/>
      <c r="Q267" s="242"/>
      <c r="R267" s="242"/>
      <c r="S267" s="242"/>
      <c r="T267" s="243"/>
      <c r="AT267" s="244" t="s">
        <v>149</v>
      </c>
      <c r="AU267" s="244" t="s">
        <v>82</v>
      </c>
      <c r="AV267" s="11" t="s">
        <v>82</v>
      </c>
      <c r="AW267" s="11" t="s">
        <v>35</v>
      </c>
      <c r="AX267" s="11" t="s">
        <v>72</v>
      </c>
      <c r="AY267" s="244" t="s">
        <v>138</v>
      </c>
    </row>
    <row r="268" s="11" customFormat="1">
      <c r="B268" s="234"/>
      <c r="C268" s="235"/>
      <c r="D268" s="231" t="s">
        <v>149</v>
      </c>
      <c r="E268" s="236" t="s">
        <v>16</v>
      </c>
      <c r="F268" s="237" t="s">
        <v>401</v>
      </c>
      <c r="G268" s="235"/>
      <c r="H268" s="238">
        <v>1</v>
      </c>
      <c r="I268" s="239"/>
      <c r="J268" s="235"/>
      <c r="K268" s="235"/>
      <c r="L268" s="240"/>
      <c r="M268" s="241"/>
      <c r="N268" s="242"/>
      <c r="O268" s="242"/>
      <c r="P268" s="242"/>
      <c r="Q268" s="242"/>
      <c r="R268" s="242"/>
      <c r="S268" s="242"/>
      <c r="T268" s="243"/>
      <c r="AT268" s="244" t="s">
        <v>149</v>
      </c>
      <c r="AU268" s="244" t="s">
        <v>82</v>
      </c>
      <c r="AV268" s="11" t="s">
        <v>82</v>
      </c>
      <c r="AW268" s="11" t="s">
        <v>35</v>
      </c>
      <c r="AX268" s="11" t="s">
        <v>72</v>
      </c>
      <c r="AY268" s="244" t="s">
        <v>138</v>
      </c>
    </row>
    <row r="269" s="12" customFormat="1">
      <c r="B269" s="245"/>
      <c r="C269" s="246"/>
      <c r="D269" s="231" t="s">
        <v>149</v>
      </c>
      <c r="E269" s="247" t="s">
        <v>16</v>
      </c>
      <c r="F269" s="248" t="s">
        <v>151</v>
      </c>
      <c r="G269" s="246"/>
      <c r="H269" s="249">
        <v>5</v>
      </c>
      <c r="I269" s="250"/>
      <c r="J269" s="246"/>
      <c r="K269" s="246"/>
      <c r="L269" s="251"/>
      <c r="M269" s="252"/>
      <c r="N269" s="253"/>
      <c r="O269" s="253"/>
      <c r="P269" s="253"/>
      <c r="Q269" s="253"/>
      <c r="R269" s="253"/>
      <c r="S269" s="253"/>
      <c r="T269" s="254"/>
      <c r="AT269" s="255" t="s">
        <v>149</v>
      </c>
      <c r="AU269" s="255" t="s">
        <v>82</v>
      </c>
      <c r="AV269" s="12" t="s">
        <v>145</v>
      </c>
      <c r="AW269" s="12" t="s">
        <v>35</v>
      </c>
      <c r="AX269" s="12" t="s">
        <v>80</v>
      </c>
      <c r="AY269" s="255" t="s">
        <v>138</v>
      </c>
    </row>
    <row r="270" s="1" customFormat="1" ht="25.5" customHeight="1">
      <c r="B270" s="44"/>
      <c r="C270" s="256" t="s">
        <v>402</v>
      </c>
      <c r="D270" s="256" t="s">
        <v>290</v>
      </c>
      <c r="E270" s="257" t="s">
        <v>403</v>
      </c>
      <c r="F270" s="258" t="s">
        <v>404</v>
      </c>
      <c r="G270" s="259" t="s">
        <v>172</v>
      </c>
      <c r="H270" s="260">
        <v>133</v>
      </c>
      <c r="I270" s="261"/>
      <c r="J270" s="262">
        <f>ROUND(I270*H270,2)</f>
        <v>0</v>
      </c>
      <c r="K270" s="258" t="s">
        <v>144</v>
      </c>
      <c r="L270" s="263"/>
      <c r="M270" s="264" t="s">
        <v>16</v>
      </c>
      <c r="N270" s="265" t="s">
        <v>43</v>
      </c>
      <c r="O270" s="45"/>
      <c r="P270" s="228">
        <f>O270*H270</f>
        <v>0</v>
      </c>
      <c r="Q270" s="228">
        <v>0.14499999999999999</v>
      </c>
      <c r="R270" s="228">
        <f>Q270*H270</f>
        <v>19.285</v>
      </c>
      <c r="S270" s="228">
        <v>0</v>
      </c>
      <c r="T270" s="229">
        <f>S270*H270</f>
        <v>0</v>
      </c>
      <c r="AR270" s="22" t="s">
        <v>185</v>
      </c>
      <c r="AT270" s="22" t="s">
        <v>290</v>
      </c>
      <c r="AU270" s="22" t="s">
        <v>82</v>
      </c>
      <c r="AY270" s="22" t="s">
        <v>138</v>
      </c>
      <c r="BE270" s="230">
        <f>IF(N270="základní",J270,0)</f>
        <v>0</v>
      </c>
      <c r="BF270" s="230">
        <f>IF(N270="snížená",J270,0)</f>
        <v>0</v>
      </c>
      <c r="BG270" s="230">
        <f>IF(N270="zákl. přenesená",J270,0)</f>
        <v>0</v>
      </c>
      <c r="BH270" s="230">
        <f>IF(N270="sníž. přenesená",J270,0)</f>
        <v>0</v>
      </c>
      <c r="BI270" s="230">
        <f>IF(N270="nulová",J270,0)</f>
        <v>0</v>
      </c>
      <c r="BJ270" s="22" t="s">
        <v>80</v>
      </c>
      <c r="BK270" s="230">
        <f>ROUND(I270*H270,2)</f>
        <v>0</v>
      </c>
      <c r="BL270" s="22" t="s">
        <v>145</v>
      </c>
      <c r="BM270" s="22" t="s">
        <v>405</v>
      </c>
    </row>
    <row r="271" s="11" customFormat="1">
      <c r="B271" s="234"/>
      <c r="C271" s="235"/>
      <c r="D271" s="231" t="s">
        <v>149</v>
      </c>
      <c r="E271" s="236" t="s">
        <v>16</v>
      </c>
      <c r="F271" s="237" t="s">
        <v>406</v>
      </c>
      <c r="G271" s="235"/>
      <c r="H271" s="238">
        <v>133</v>
      </c>
      <c r="I271" s="239"/>
      <c r="J271" s="235"/>
      <c r="K271" s="235"/>
      <c r="L271" s="240"/>
      <c r="M271" s="241"/>
      <c r="N271" s="242"/>
      <c r="O271" s="242"/>
      <c r="P271" s="242"/>
      <c r="Q271" s="242"/>
      <c r="R271" s="242"/>
      <c r="S271" s="242"/>
      <c r="T271" s="243"/>
      <c r="AT271" s="244" t="s">
        <v>149</v>
      </c>
      <c r="AU271" s="244" t="s">
        <v>82</v>
      </c>
      <c r="AV271" s="11" t="s">
        <v>82</v>
      </c>
      <c r="AW271" s="11" t="s">
        <v>35</v>
      </c>
      <c r="AX271" s="11" t="s">
        <v>72</v>
      </c>
      <c r="AY271" s="244" t="s">
        <v>138</v>
      </c>
    </row>
    <row r="272" s="12" customFormat="1">
      <c r="B272" s="245"/>
      <c r="C272" s="246"/>
      <c r="D272" s="231" t="s">
        <v>149</v>
      </c>
      <c r="E272" s="247" t="s">
        <v>16</v>
      </c>
      <c r="F272" s="248" t="s">
        <v>151</v>
      </c>
      <c r="G272" s="246"/>
      <c r="H272" s="249">
        <v>133</v>
      </c>
      <c r="I272" s="250"/>
      <c r="J272" s="246"/>
      <c r="K272" s="246"/>
      <c r="L272" s="251"/>
      <c r="M272" s="252"/>
      <c r="N272" s="253"/>
      <c r="O272" s="253"/>
      <c r="P272" s="253"/>
      <c r="Q272" s="253"/>
      <c r="R272" s="253"/>
      <c r="S272" s="253"/>
      <c r="T272" s="254"/>
      <c r="AT272" s="255" t="s">
        <v>149</v>
      </c>
      <c r="AU272" s="255" t="s">
        <v>82</v>
      </c>
      <c r="AV272" s="12" t="s">
        <v>145</v>
      </c>
      <c r="AW272" s="12" t="s">
        <v>35</v>
      </c>
      <c r="AX272" s="12" t="s">
        <v>80</v>
      </c>
      <c r="AY272" s="255" t="s">
        <v>138</v>
      </c>
    </row>
    <row r="273" s="1" customFormat="1" ht="16.5" customHeight="1">
      <c r="B273" s="44"/>
      <c r="C273" s="219" t="s">
        <v>407</v>
      </c>
      <c r="D273" s="219" t="s">
        <v>140</v>
      </c>
      <c r="E273" s="220" t="s">
        <v>408</v>
      </c>
      <c r="F273" s="221" t="s">
        <v>409</v>
      </c>
      <c r="G273" s="222" t="s">
        <v>172</v>
      </c>
      <c r="H273" s="223">
        <v>1</v>
      </c>
      <c r="I273" s="224"/>
      <c r="J273" s="225">
        <f>ROUND(I273*H273,2)</f>
        <v>0</v>
      </c>
      <c r="K273" s="221" t="s">
        <v>16</v>
      </c>
      <c r="L273" s="70"/>
      <c r="M273" s="226" t="s">
        <v>16</v>
      </c>
      <c r="N273" s="227" t="s">
        <v>43</v>
      </c>
      <c r="O273" s="45"/>
      <c r="P273" s="228">
        <f>O273*H273</f>
        <v>0</v>
      </c>
      <c r="Q273" s="228">
        <v>0</v>
      </c>
      <c r="R273" s="228">
        <f>Q273*H273</f>
        <v>0</v>
      </c>
      <c r="S273" s="228">
        <v>0</v>
      </c>
      <c r="T273" s="229">
        <f>S273*H273</f>
        <v>0</v>
      </c>
      <c r="AR273" s="22" t="s">
        <v>145</v>
      </c>
      <c r="AT273" s="22" t="s">
        <v>140</v>
      </c>
      <c r="AU273" s="22" t="s">
        <v>82</v>
      </c>
      <c r="AY273" s="22" t="s">
        <v>138</v>
      </c>
      <c r="BE273" s="230">
        <f>IF(N273="základní",J273,0)</f>
        <v>0</v>
      </c>
      <c r="BF273" s="230">
        <f>IF(N273="snížená",J273,0)</f>
        <v>0</v>
      </c>
      <c r="BG273" s="230">
        <f>IF(N273="zákl. přenesená",J273,0)</f>
        <v>0</v>
      </c>
      <c r="BH273" s="230">
        <f>IF(N273="sníž. přenesená",J273,0)</f>
        <v>0</v>
      </c>
      <c r="BI273" s="230">
        <f>IF(N273="nulová",J273,0)</f>
        <v>0</v>
      </c>
      <c r="BJ273" s="22" t="s">
        <v>80</v>
      </c>
      <c r="BK273" s="230">
        <f>ROUND(I273*H273,2)</f>
        <v>0</v>
      </c>
      <c r="BL273" s="22" t="s">
        <v>145</v>
      </c>
      <c r="BM273" s="22" t="s">
        <v>410</v>
      </c>
    </row>
    <row r="274" s="11" customFormat="1">
      <c r="B274" s="234"/>
      <c r="C274" s="235"/>
      <c r="D274" s="231" t="s">
        <v>149</v>
      </c>
      <c r="E274" s="236" t="s">
        <v>16</v>
      </c>
      <c r="F274" s="237" t="s">
        <v>411</v>
      </c>
      <c r="G274" s="235"/>
      <c r="H274" s="238">
        <v>1</v>
      </c>
      <c r="I274" s="239"/>
      <c r="J274" s="235"/>
      <c r="K274" s="235"/>
      <c r="L274" s="240"/>
      <c r="M274" s="241"/>
      <c r="N274" s="242"/>
      <c r="O274" s="242"/>
      <c r="P274" s="242"/>
      <c r="Q274" s="242"/>
      <c r="R274" s="242"/>
      <c r="S274" s="242"/>
      <c r="T274" s="243"/>
      <c r="AT274" s="244" t="s">
        <v>149</v>
      </c>
      <c r="AU274" s="244" t="s">
        <v>82</v>
      </c>
      <c r="AV274" s="11" t="s">
        <v>82</v>
      </c>
      <c r="AW274" s="11" t="s">
        <v>35</v>
      </c>
      <c r="AX274" s="11" t="s">
        <v>72</v>
      </c>
      <c r="AY274" s="244" t="s">
        <v>138</v>
      </c>
    </row>
    <row r="275" s="12" customFormat="1">
      <c r="B275" s="245"/>
      <c r="C275" s="246"/>
      <c r="D275" s="231" t="s">
        <v>149</v>
      </c>
      <c r="E275" s="247" t="s">
        <v>16</v>
      </c>
      <c r="F275" s="248" t="s">
        <v>151</v>
      </c>
      <c r="G275" s="246"/>
      <c r="H275" s="249">
        <v>1</v>
      </c>
      <c r="I275" s="250"/>
      <c r="J275" s="246"/>
      <c r="K275" s="246"/>
      <c r="L275" s="251"/>
      <c r="M275" s="252"/>
      <c r="N275" s="253"/>
      <c r="O275" s="253"/>
      <c r="P275" s="253"/>
      <c r="Q275" s="253"/>
      <c r="R275" s="253"/>
      <c r="S275" s="253"/>
      <c r="T275" s="254"/>
      <c r="AT275" s="255" t="s">
        <v>149</v>
      </c>
      <c r="AU275" s="255" t="s">
        <v>82</v>
      </c>
      <c r="AV275" s="12" t="s">
        <v>145</v>
      </c>
      <c r="AW275" s="12" t="s">
        <v>35</v>
      </c>
      <c r="AX275" s="12" t="s">
        <v>80</v>
      </c>
      <c r="AY275" s="255" t="s">
        <v>138</v>
      </c>
    </row>
    <row r="276" s="1" customFormat="1" ht="16.5" customHeight="1">
      <c r="B276" s="44"/>
      <c r="C276" s="219" t="s">
        <v>412</v>
      </c>
      <c r="D276" s="219" t="s">
        <v>140</v>
      </c>
      <c r="E276" s="220" t="s">
        <v>413</v>
      </c>
      <c r="F276" s="221" t="s">
        <v>414</v>
      </c>
      <c r="G276" s="222" t="s">
        <v>161</v>
      </c>
      <c r="H276" s="223">
        <v>1395.1099999999999</v>
      </c>
      <c r="I276" s="224"/>
      <c r="J276" s="225">
        <f>ROUND(I276*H276,2)</f>
        <v>0</v>
      </c>
      <c r="K276" s="221" t="s">
        <v>16</v>
      </c>
      <c r="L276" s="70"/>
      <c r="M276" s="226" t="s">
        <v>16</v>
      </c>
      <c r="N276" s="227" t="s">
        <v>43</v>
      </c>
      <c r="O276" s="45"/>
      <c r="P276" s="228">
        <f>O276*H276</f>
        <v>0</v>
      </c>
      <c r="Q276" s="228">
        <v>0</v>
      </c>
      <c r="R276" s="228">
        <f>Q276*H276</f>
        <v>0</v>
      </c>
      <c r="S276" s="228">
        <v>0</v>
      </c>
      <c r="T276" s="229">
        <f>S276*H276</f>
        <v>0</v>
      </c>
      <c r="AR276" s="22" t="s">
        <v>145</v>
      </c>
      <c r="AT276" s="22" t="s">
        <v>140</v>
      </c>
      <c r="AU276" s="22" t="s">
        <v>82</v>
      </c>
      <c r="AY276" s="22" t="s">
        <v>138</v>
      </c>
      <c r="BE276" s="230">
        <f>IF(N276="základní",J276,0)</f>
        <v>0</v>
      </c>
      <c r="BF276" s="230">
        <f>IF(N276="snížená",J276,0)</f>
        <v>0</v>
      </c>
      <c r="BG276" s="230">
        <f>IF(N276="zákl. přenesená",J276,0)</f>
        <v>0</v>
      </c>
      <c r="BH276" s="230">
        <f>IF(N276="sníž. přenesená",J276,0)</f>
        <v>0</v>
      </c>
      <c r="BI276" s="230">
        <f>IF(N276="nulová",J276,0)</f>
        <v>0</v>
      </c>
      <c r="BJ276" s="22" t="s">
        <v>80</v>
      </c>
      <c r="BK276" s="230">
        <f>ROUND(I276*H276,2)</f>
        <v>0</v>
      </c>
      <c r="BL276" s="22" t="s">
        <v>145</v>
      </c>
      <c r="BM276" s="22" t="s">
        <v>415</v>
      </c>
    </row>
    <row r="277" s="11" customFormat="1">
      <c r="B277" s="234"/>
      <c r="C277" s="235"/>
      <c r="D277" s="231" t="s">
        <v>149</v>
      </c>
      <c r="E277" s="236" t="s">
        <v>16</v>
      </c>
      <c r="F277" s="237" t="s">
        <v>416</v>
      </c>
      <c r="G277" s="235"/>
      <c r="H277" s="238">
        <v>1395.1099999999999</v>
      </c>
      <c r="I277" s="239"/>
      <c r="J277" s="235"/>
      <c r="K277" s="235"/>
      <c r="L277" s="240"/>
      <c r="M277" s="241"/>
      <c r="N277" s="242"/>
      <c r="O277" s="242"/>
      <c r="P277" s="242"/>
      <c r="Q277" s="242"/>
      <c r="R277" s="242"/>
      <c r="S277" s="242"/>
      <c r="T277" s="243"/>
      <c r="AT277" s="244" t="s">
        <v>149</v>
      </c>
      <c r="AU277" s="244" t="s">
        <v>82</v>
      </c>
      <c r="AV277" s="11" t="s">
        <v>82</v>
      </c>
      <c r="AW277" s="11" t="s">
        <v>35</v>
      </c>
      <c r="AX277" s="11" t="s">
        <v>72</v>
      </c>
      <c r="AY277" s="244" t="s">
        <v>138</v>
      </c>
    </row>
    <row r="278" s="12" customFormat="1">
      <c r="B278" s="245"/>
      <c r="C278" s="246"/>
      <c r="D278" s="231" t="s">
        <v>149</v>
      </c>
      <c r="E278" s="247" t="s">
        <v>16</v>
      </c>
      <c r="F278" s="248" t="s">
        <v>151</v>
      </c>
      <c r="G278" s="246"/>
      <c r="H278" s="249">
        <v>1395.1099999999999</v>
      </c>
      <c r="I278" s="250"/>
      <c r="J278" s="246"/>
      <c r="K278" s="246"/>
      <c r="L278" s="251"/>
      <c r="M278" s="252"/>
      <c r="N278" s="253"/>
      <c r="O278" s="253"/>
      <c r="P278" s="253"/>
      <c r="Q278" s="253"/>
      <c r="R278" s="253"/>
      <c r="S278" s="253"/>
      <c r="T278" s="254"/>
      <c r="AT278" s="255" t="s">
        <v>149</v>
      </c>
      <c r="AU278" s="255" t="s">
        <v>82</v>
      </c>
      <c r="AV278" s="12" t="s">
        <v>145</v>
      </c>
      <c r="AW278" s="12" t="s">
        <v>35</v>
      </c>
      <c r="AX278" s="12" t="s">
        <v>80</v>
      </c>
      <c r="AY278" s="255" t="s">
        <v>138</v>
      </c>
    </row>
    <row r="279" s="1" customFormat="1" ht="16.5" customHeight="1">
      <c r="B279" s="44"/>
      <c r="C279" s="219" t="s">
        <v>417</v>
      </c>
      <c r="D279" s="219" t="s">
        <v>140</v>
      </c>
      <c r="E279" s="220" t="s">
        <v>418</v>
      </c>
      <c r="F279" s="221" t="s">
        <v>419</v>
      </c>
      <c r="G279" s="222" t="s">
        <v>420</v>
      </c>
      <c r="H279" s="223">
        <v>14</v>
      </c>
      <c r="I279" s="224"/>
      <c r="J279" s="225">
        <f>ROUND(I279*H279,2)</f>
        <v>0</v>
      </c>
      <c r="K279" s="221" t="s">
        <v>144</v>
      </c>
      <c r="L279" s="70"/>
      <c r="M279" s="226" t="s">
        <v>16</v>
      </c>
      <c r="N279" s="227" t="s">
        <v>43</v>
      </c>
      <c r="O279" s="45"/>
      <c r="P279" s="228">
        <f>O279*H279</f>
        <v>0</v>
      </c>
      <c r="Q279" s="228">
        <v>0</v>
      </c>
      <c r="R279" s="228">
        <f>Q279*H279</f>
        <v>0</v>
      </c>
      <c r="S279" s="228">
        <v>0</v>
      </c>
      <c r="T279" s="229">
        <f>S279*H279</f>
        <v>0</v>
      </c>
      <c r="AR279" s="22" t="s">
        <v>145</v>
      </c>
      <c r="AT279" s="22" t="s">
        <v>140</v>
      </c>
      <c r="AU279" s="22" t="s">
        <v>82</v>
      </c>
      <c r="AY279" s="22" t="s">
        <v>138</v>
      </c>
      <c r="BE279" s="230">
        <f>IF(N279="základní",J279,0)</f>
        <v>0</v>
      </c>
      <c r="BF279" s="230">
        <f>IF(N279="snížená",J279,0)</f>
        <v>0</v>
      </c>
      <c r="BG279" s="230">
        <f>IF(N279="zákl. přenesená",J279,0)</f>
        <v>0</v>
      </c>
      <c r="BH279" s="230">
        <f>IF(N279="sníž. přenesená",J279,0)</f>
        <v>0</v>
      </c>
      <c r="BI279" s="230">
        <f>IF(N279="nulová",J279,0)</f>
        <v>0</v>
      </c>
      <c r="BJ279" s="22" t="s">
        <v>80</v>
      </c>
      <c r="BK279" s="230">
        <f>ROUND(I279*H279,2)</f>
        <v>0</v>
      </c>
      <c r="BL279" s="22" t="s">
        <v>145</v>
      </c>
      <c r="BM279" s="22" t="s">
        <v>421</v>
      </c>
    </row>
    <row r="280" s="1" customFormat="1">
      <c r="B280" s="44"/>
      <c r="C280" s="72"/>
      <c r="D280" s="231" t="s">
        <v>147</v>
      </c>
      <c r="E280" s="72"/>
      <c r="F280" s="232" t="s">
        <v>422</v>
      </c>
      <c r="G280" s="72"/>
      <c r="H280" s="72"/>
      <c r="I280" s="189"/>
      <c r="J280" s="72"/>
      <c r="K280" s="72"/>
      <c r="L280" s="70"/>
      <c r="M280" s="233"/>
      <c r="N280" s="45"/>
      <c r="O280" s="45"/>
      <c r="P280" s="45"/>
      <c r="Q280" s="45"/>
      <c r="R280" s="45"/>
      <c r="S280" s="45"/>
      <c r="T280" s="93"/>
      <c r="AT280" s="22" t="s">
        <v>147</v>
      </c>
      <c r="AU280" s="22" t="s">
        <v>82</v>
      </c>
    </row>
    <row r="281" s="11" customFormat="1">
      <c r="B281" s="234"/>
      <c r="C281" s="235"/>
      <c r="D281" s="231" t="s">
        <v>149</v>
      </c>
      <c r="E281" s="236" t="s">
        <v>16</v>
      </c>
      <c r="F281" s="237" t="s">
        <v>423</v>
      </c>
      <c r="G281" s="235"/>
      <c r="H281" s="238">
        <v>14</v>
      </c>
      <c r="I281" s="239"/>
      <c r="J281" s="235"/>
      <c r="K281" s="235"/>
      <c r="L281" s="240"/>
      <c r="M281" s="241"/>
      <c r="N281" s="242"/>
      <c r="O281" s="242"/>
      <c r="P281" s="242"/>
      <c r="Q281" s="242"/>
      <c r="R281" s="242"/>
      <c r="S281" s="242"/>
      <c r="T281" s="243"/>
      <c r="AT281" s="244" t="s">
        <v>149</v>
      </c>
      <c r="AU281" s="244" t="s">
        <v>82</v>
      </c>
      <c r="AV281" s="11" t="s">
        <v>82</v>
      </c>
      <c r="AW281" s="11" t="s">
        <v>35</v>
      </c>
      <c r="AX281" s="11" t="s">
        <v>72</v>
      </c>
      <c r="AY281" s="244" t="s">
        <v>138</v>
      </c>
    </row>
    <row r="282" s="12" customFormat="1">
      <c r="B282" s="245"/>
      <c r="C282" s="246"/>
      <c r="D282" s="231" t="s">
        <v>149</v>
      </c>
      <c r="E282" s="247" t="s">
        <v>16</v>
      </c>
      <c r="F282" s="248" t="s">
        <v>151</v>
      </c>
      <c r="G282" s="246"/>
      <c r="H282" s="249">
        <v>14</v>
      </c>
      <c r="I282" s="250"/>
      <c r="J282" s="246"/>
      <c r="K282" s="246"/>
      <c r="L282" s="251"/>
      <c r="M282" s="252"/>
      <c r="N282" s="253"/>
      <c r="O282" s="253"/>
      <c r="P282" s="253"/>
      <c r="Q282" s="253"/>
      <c r="R282" s="253"/>
      <c r="S282" s="253"/>
      <c r="T282" s="254"/>
      <c r="AT282" s="255" t="s">
        <v>149</v>
      </c>
      <c r="AU282" s="255" t="s">
        <v>82</v>
      </c>
      <c r="AV282" s="12" t="s">
        <v>145</v>
      </c>
      <c r="AW282" s="12" t="s">
        <v>35</v>
      </c>
      <c r="AX282" s="12" t="s">
        <v>80</v>
      </c>
      <c r="AY282" s="255" t="s">
        <v>138</v>
      </c>
    </row>
    <row r="283" s="1" customFormat="1" ht="16.5" customHeight="1">
      <c r="B283" s="44"/>
      <c r="C283" s="219" t="s">
        <v>424</v>
      </c>
      <c r="D283" s="219" t="s">
        <v>140</v>
      </c>
      <c r="E283" s="220" t="s">
        <v>425</v>
      </c>
      <c r="F283" s="221" t="s">
        <v>426</v>
      </c>
      <c r="G283" s="222" t="s">
        <v>420</v>
      </c>
      <c r="H283" s="223">
        <v>32</v>
      </c>
      <c r="I283" s="224"/>
      <c r="J283" s="225">
        <f>ROUND(I283*H283,2)</f>
        <v>0</v>
      </c>
      <c r="K283" s="221" t="s">
        <v>144</v>
      </c>
      <c r="L283" s="70"/>
      <c r="M283" s="226" t="s">
        <v>16</v>
      </c>
      <c r="N283" s="227" t="s">
        <v>43</v>
      </c>
      <c r="O283" s="45"/>
      <c r="P283" s="228">
        <f>O283*H283</f>
        <v>0</v>
      </c>
      <c r="Q283" s="228">
        <v>0.00025000000000000001</v>
      </c>
      <c r="R283" s="228">
        <f>Q283*H283</f>
        <v>0.0080000000000000002</v>
      </c>
      <c r="S283" s="228">
        <v>0</v>
      </c>
      <c r="T283" s="229">
        <f>S283*H283</f>
        <v>0</v>
      </c>
      <c r="AR283" s="22" t="s">
        <v>145</v>
      </c>
      <c r="AT283" s="22" t="s">
        <v>140</v>
      </c>
      <c r="AU283" s="22" t="s">
        <v>82</v>
      </c>
      <c r="AY283" s="22" t="s">
        <v>138</v>
      </c>
      <c r="BE283" s="230">
        <f>IF(N283="základní",J283,0)</f>
        <v>0</v>
      </c>
      <c r="BF283" s="230">
        <f>IF(N283="snížená",J283,0)</f>
        <v>0</v>
      </c>
      <c r="BG283" s="230">
        <f>IF(N283="zákl. přenesená",J283,0)</f>
        <v>0</v>
      </c>
      <c r="BH283" s="230">
        <f>IF(N283="sníž. přenesená",J283,0)</f>
        <v>0</v>
      </c>
      <c r="BI283" s="230">
        <f>IF(N283="nulová",J283,0)</f>
        <v>0</v>
      </c>
      <c r="BJ283" s="22" t="s">
        <v>80</v>
      </c>
      <c r="BK283" s="230">
        <f>ROUND(I283*H283,2)</f>
        <v>0</v>
      </c>
      <c r="BL283" s="22" t="s">
        <v>145</v>
      </c>
      <c r="BM283" s="22" t="s">
        <v>427</v>
      </c>
    </row>
    <row r="284" s="1" customFormat="1">
      <c r="B284" s="44"/>
      <c r="C284" s="72"/>
      <c r="D284" s="231" t="s">
        <v>147</v>
      </c>
      <c r="E284" s="72"/>
      <c r="F284" s="232" t="s">
        <v>422</v>
      </c>
      <c r="G284" s="72"/>
      <c r="H284" s="72"/>
      <c r="I284" s="189"/>
      <c r="J284" s="72"/>
      <c r="K284" s="72"/>
      <c r="L284" s="70"/>
      <c r="M284" s="233"/>
      <c r="N284" s="45"/>
      <c r="O284" s="45"/>
      <c r="P284" s="45"/>
      <c r="Q284" s="45"/>
      <c r="R284" s="45"/>
      <c r="S284" s="45"/>
      <c r="T284" s="93"/>
      <c r="AT284" s="22" t="s">
        <v>147</v>
      </c>
      <c r="AU284" s="22" t="s">
        <v>82</v>
      </c>
    </row>
    <row r="285" s="11" customFormat="1">
      <c r="B285" s="234"/>
      <c r="C285" s="235"/>
      <c r="D285" s="231" t="s">
        <v>149</v>
      </c>
      <c r="E285" s="236" t="s">
        <v>16</v>
      </c>
      <c r="F285" s="237" t="s">
        <v>428</v>
      </c>
      <c r="G285" s="235"/>
      <c r="H285" s="238">
        <v>32</v>
      </c>
      <c r="I285" s="239"/>
      <c r="J285" s="235"/>
      <c r="K285" s="235"/>
      <c r="L285" s="240"/>
      <c r="M285" s="241"/>
      <c r="N285" s="242"/>
      <c r="O285" s="242"/>
      <c r="P285" s="242"/>
      <c r="Q285" s="242"/>
      <c r="R285" s="242"/>
      <c r="S285" s="242"/>
      <c r="T285" s="243"/>
      <c r="AT285" s="244" t="s">
        <v>149</v>
      </c>
      <c r="AU285" s="244" t="s">
        <v>82</v>
      </c>
      <c r="AV285" s="11" t="s">
        <v>82</v>
      </c>
      <c r="AW285" s="11" t="s">
        <v>35</v>
      </c>
      <c r="AX285" s="11" t="s">
        <v>72</v>
      </c>
      <c r="AY285" s="244" t="s">
        <v>138</v>
      </c>
    </row>
    <row r="286" s="12" customFormat="1">
      <c r="B286" s="245"/>
      <c r="C286" s="246"/>
      <c r="D286" s="231" t="s">
        <v>149</v>
      </c>
      <c r="E286" s="247" t="s">
        <v>16</v>
      </c>
      <c r="F286" s="248" t="s">
        <v>151</v>
      </c>
      <c r="G286" s="246"/>
      <c r="H286" s="249">
        <v>32</v>
      </c>
      <c r="I286" s="250"/>
      <c r="J286" s="246"/>
      <c r="K286" s="246"/>
      <c r="L286" s="251"/>
      <c r="M286" s="252"/>
      <c r="N286" s="253"/>
      <c r="O286" s="253"/>
      <c r="P286" s="253"/>
      <c r="Q286" s="253"/>
      <c r="R286" s="253"/>
      <c r="S286" s="253"/>
      <c r="T286" s="254"/>
      <c r="AT286" s="255" t="s">
        <v>149</v>
      </c>
      <c r="AU286" s="255" t="s">
        <v>82</v>
      </c>
      <c r="AV286" s="12" t="s">
        <v>145</v>
      </c>
      <c r="AW286" s="12" t="s">
        <v>35</v>
      </c>
      <c r="AX286" s="12" t="s">
        <v>80</v>
      </c>
      <c r="AY286" s="255" t="s">
        <v>138</v>
      </c>
    </row>
    <row r="287" s="1" customFormat="1" ht="16.5" customHeight="1">
      <c r="B287" s="44"/>
      <c r="C287" s="219" t="s">
        <v>429</v>
      </c>
      <c r="D287" s="219" t="s">
        <v>140</v>
      </c>
      <c r="E287" s="220" t="s">
        <v>430</v>
      </c>
      <c r="F287" s="221" t="s">
        <v>431</v>
      </c>
      <c r="G287" s="222" t="s">
        <v>420</v>
      </c>
      <c r="H287" s="223">
        <v>2</v>
      </c>
      <c r="I287" s="224"/>
      <c r="J287" s="225">
        <f>ROUND(I287*H287,2)</f>
        <v>0</v>
      </c>
      <c r="K287" s="221" t="s">
        <v>144</v>
      </c>
      <c r="L287" s="70"/>
      <c r="M287" s="226" t="s">
        <v>16</v>
      </c>
      <c r="N287" s="227" t="s">
        <v>43</v>
      </c>
      <c r="O287" s="45"/>
      <c r="P287" s="228">
        <f>O287*H287</f>
        <v>0</v>
      </c>
      <c r="Q287" s="228">
        <v>0.0023400000000000001</v>
      </c>
      <c r="R287" s="228">
        <f>Q287*H287</f>
        <v>0.0046800000000000001</v>
      </c>
      <c r="S287" s="228">
        <v>0</v>
      </c>
      <c r="T287" s="229">
        <f>S287*H287</f>
        <v>0</v>
      </c>
      <c r="AR287" s="22" t="s">
        <v>145</v>
      </c>
      <c r="AT287" s="22" t="s">
        <v>140</v>
      </c>
      <c r="AU287" s="22" t="s">
        <v>82</v>
      </c>
      <c r="AY287" s="22" t="s">
        <v>138</v>
      </c>
      <c r="BE287" s="230">
        <f>IF(N287="základní",J287,0)</f>
        <v>0</v>
      </c>
      <c r="BF287" s="230">
        <f>IF(N287="snížená",J287,0)</f>
        <v>0</v>
      </c>
      <c r="BG287" s="230">
        <f>IF(N287="zákl. přenesená",J287,0)</f>
        <v>0</v>
      </c>
      <c r="BH287" s="230">
        <f>IF(N287="sníž. přenesená",J287,0)</f>
        <v>0</v>
      </c>
      <c r="BI287" s="230">
        <f>IF(N287="nulová",J287,0)</f>
        <v>0</v>
      </c>
      <c r="BJ287" s="22" t="s">
        <v>80</v>
      </c>
      <c r="BK287" s="230">
        <f>ROUND(I287*H287,2)</f>
        <v>0</v>
      </c>
      <c r="BL287" s="22" t="s">
        <v>145</v>
      </c>
      <c r="BM287" s="22" t="s">
        <v>432</v>
      </c>
    </row>
    <row r="288" s="1" customFormat="1">
      <c r="B288" s="44"/>
      <c r="C288" s="72"/>
      <c r="D288" s="231" t="s">
        <v>147</v>
      </c>
      <c r="E288" s="72"/>
      <c r="F288" s="232" t="s">
        <v>422</v>
      </c>
      <c r="G288" s="72"/>
      <c r="H288" s="72"/>
      <c r="I288" s="189"/>
      <c r="J288" s="72"/>
      <c r="K288" s="72"/>
      <c r="L288" s="70"/>
      <c r="M288" s="233"/>
      <c r="N288" s="45"/>
      <c r="O288" s="45"/>
      <c r="P288" s="45"/>
      <c r="Q288" s="45"/>
      <c r="R288" s="45"/>
      <c r="S288" s="45"/>
      <c r="T288" s="93"/>
      <c r="AT288" s="22" t="s">
        <v>147</v>
      </c>
      <c r="AU288" s="22" t="s">
        <v>82</v>
      </c>
    </row>
    <row r="289" s="11" customFormat="1">
      <c r="B289" s="234"/>
      <c r="C289" s="235"/>
      <c r="D289" s="231" t="s">
        <v>149</v>
      </c>
      <c r="E289" s="236" t="s">
        <v>16</v>
      </c>
      <c r="F289" s="237" t="s">
        <v>433</v>
      </c>
      <c r="G289" s="235"/>
      <c r="H289" s="238">
        <v>2</v>
      </c>
      <c r="I289" s="239"/>
      <c r="J289" s="235"/>
      <c r="K289" s="235"/>
      <c r="L289" s="240"/>
      <c r="M289" s="241"/>
      <c r="N289" s="242"/>
      <c r="O289" s="242"/>
      <c r="P289" s="242"/>
      <c r="Q289" s="242"/>
      <c r="R289" s="242"/>
      <c r="S289" s="242"/>
      <c r="T289" s="243"/>
      <c r="AT289" s="244" t="s">
        <v>149</v>
      </c>
      <c r="AU289" s="244" t="s">
        <v>82</v>
      </c>
      <c r="AV289" s="11" t="s">
        <v>82</v>
      </c>
      <c r="AW289" s="11" t="s">
        <v>35</v>
      </c>
      <c r="AX289" s="11" t="s">
        <v>72</v>
      </c>
      <c r="AY289" s="244" t="s">
        <v>138</v>
      </c>
    </row>
    <row r="290" s="12" customFormat="1">
      <c r="B290" s="245"/>
      <c r="C290" s="246"/>
      <c r="D290" s="231" t="s">
        <v>149</v>
      </c>
      <c r="E290" s="247" t="s">
        <v>16</v>
      </c>
      <c r="F290" s="248" t="s">
        <v>151</v>
      </c>
      <c r="G290" s="246"/>
      <c r="H290" s="249">
        <v>2</v>
      </c>
      <c r="I290" s="250"/>
      <c r="J290" s="246"/>
      <c r="K290" s="246"/>
      <c r="L290" s="251"/>
      <c r="M290" s="252"/>
      <c r="N290" s="253"/>
      <c r="O290" s="253"/>
      <c r="P290" s="253"/>
      <c r="Q290" s="253"/>
      <c r="R290" s="253"/>
      <c r="S290" s="253"/>
      <c r="T290" s="254"/>
      <c r="AT290" s="255" t="s">
        <v>149</v>
      </c>
      <c r="AU290" s="255" t="s">
        <v>82</v>
      </c>
      <c r="AV290" s="12" t="s">
        <v>145</v>
      </c>
      <c r="AW290" s="12" t="s">
        <v>35</v>
      </c>
      <c r="AX290" s="12" t="s">
        <v>80</v>
      </c>
      <c r="AY290" s="255" t="s">
        <v>138</v>
      </c>
    </row>
    <row r="291" s="1" customFormat="1" ht="25.5" customHeight="1">
      <c r="B291" s="44"/>
      <c r="C291" s="219" t="s">
        <v>434</v>
      </c>
      <c r="D291" s="219" t="s">
        <v>140</v>
      </c>
      <c r="E291" s="220" t="s">
        <v>435</v>
      </c>
      <c r="F291" s="221" t="s">
        <v>436</v>
      </c>
      <c r="G291" s="222" t="s">
        <v>172</v>
      </c>
      <c r="H291" s="223">
        <v>3</v>
      </c>
      <c r="I291" s="224"/>
      <c r="J291" s="225">
        <f>ROUND(I291*H291,2)</f>
        <v>0</v>
      </c>
      <c r="K291" s="221" t="s">
        <v>16</v>
      </c>
      <c r="L291" s="70"/>
      <c r="M291" s="226" t="s">
        <v>16</v>
      </c>
      <c r="N291" s="227" t="s">
        <v>43</v>
      </c>
      <c r="O291" s="45"/>
      <c r="P291" s="228">
        <f>O291*H291</f>
        <v>0</v>
      </c>
      <c r="Q291" s="228">
        <v>4.7300000000000004</v>
      </c>
      <c r="R291" s="228">
        <f>Q291*H291</f>
        <v>14.190000000000001</v>
      </c>
      <c r="S291" s="228">
        <v>0</v>
      </c>
      <c r="T291" s="229">
        <f>S291*H291</f>
        <v>0</v>
      </c>
      <c r="AR291" s="22" t="s">
        <v>145</v>
      </c>
      <c r="AT291" s="22" t="s">
        <v>140</v>
      </c>
      <c r="AU291" s="22" t="s">
        <v>82</v>
      </c>
      <c r="AY291" s="22" t="s">
        <v>138</v>
      </c>
      <c r="BE291" s="230">
        <f>IF(N291="základní",J291,0)</f>
        <v>0</v>
      </c>
      <c r="BF291" s="230">
        <f>IF(N291="snížená",J291,0)</f>
        <v>0</v>
      </c>
      <c r="BG291" s="230">
        <f>IF(N291="zákl. přenesená",J291,0)</f>
        <v>0</v>
      </c>
      <c r="BH291" s="230">
        <f>IF(N291="sníž. přenesená",J291,0)</f>
        <v>0</v>
      </c>
      <c r="BI291" s="230">
        <f>IF(N291="nulová",J291,0)</f>
        <v>0</v>
      </c>
      <c r="BJ291" s="22" t="s">
        <v>80</v>
      </c>
      <c r="BK291" s="230">
        <f>ROUND(I291*H291,2)</f>
        <v>0</v>
      </c>
      <c r="BL291" s="22" t="s">
        <v>145</v>
      </c>
      <c r="BM291" s="22" t="s">
        <v>437</v>
      </c>
    </row>
    <row r="292" s="11" customFormat="1">
      <c r="B292" s="234"/>
      <c r="C292" s="235"/>
      <c r="D292" s="231" t="s">
        <v>149</v>
      </c>
      <c r="E292" s="236" t="s">
        <v>16</v>
      </c>
      <c r="F292" s="237" t="s">
        <v>438</v>
      </c>
      <c r="G292" s="235"/>
      <c r="H292" s="238">
        <v>3</v>
      </c>
      <c r="I292" s="239"/>
      <c r="J292" s="235"/>
      <c r="K292" s="235"/>
      <c r="L292" s="240"/>
      <c r="M292" s="241"/>
      <c r="N292" s="242"/>
      <c r="O292" s="242"/>
      <c r="P292" s="242"/>
      <c r="Q292" s="242"/>
      <c r="R292" s="242"/>
      <c r="S292" s="242"/>
      <c r="T292" s="243"/>
      <c r="AT292" s="244" t="s">
        <v>149</v>
      </c>
      <c r="AU292" s="244" t="s">
        <v>82</v>
      </c>
      <c r="AV292" s="11" t="s">
        <v>82</v>
      </c>
      <c r="AW292" s="11" t="s">
        <v>35</v>
      </c>
      <c r="AX292" s="11" t="s">
        <v>72</v>
      </c>
      <c r="AY292" s="244" t="s">
        <v>138</v>
      </c>
    </row>
    <row r="293" s="12" customFormat="1">
      <c r="B293" s="245"/>
      <c r="C293" s="246"/>
      <c r="D293" s="231" t="s">
        <v>149</v>
      </c>
      <c r="E293" s="247" t="s">
        <v>16</v>
      </c>
      <c r="F293" s="248" t="s">
        <v>151</v>
      </c>
      <c r="G293" s="246"/>
      <c r="H293" s="249">
        <v>3</v>
      </c>
      <c r="I293" s="250"/>
      <c r="J293" s="246"/>
      <c r="K293" s="246"/>
      <c r="L293" s="251"/>
      <c r="M293" s="252"/>
      <c r="N293" s="253"/>
      <c r="O293" s="253"/>
      <c r="P293" s="253"/>
      <c r="Q293" s="253"/>
      <c r="R293" s="253"/>
      <c r="S293" s="253"/>
      <c r="T293" s="254"/>
      <c r="AT293" s="255" t="s">
        <v>149</v>
      </c>
      <c r="AU293" s="255" t="s">
        <v>82</v>
      </c>
      <c r="AV293" s="12" t="s">
        <v>145</v>
      </c>
      <c r="AW293" s="12" t="s">
        <v>35</v>
      </c>
      <c r="AX293" s="12" t="s">
        <v>80</v>
      </c>
      <c r="AY293" s="255" t="s">
        <v>138</v>
      </c>
    </row>
    <row r="294" s="1" customFormat="1" ht="25.5" customHeight="1">
      <c r="B294" s="44"/>
      <c r="C294" s="219" t="s">
        <v>439</v>
      </c>
      <c r="D294" s="219" t="s">
        <v>140</v>
      </c>
      <c r="E294" s="220" t="s">
        <v>440</v>
      </c>
      <c r="F294" s="221" t="s">
        <v>441</v>
      </c>
      <c r="G294" s="222" t="s">
        <v>172</v>
      </c>
      <c r="H294" s="223">
        <v>1</v>
      </c>
      <c r="I294" s="224"/>
      <c r="J294" s="225">
        <f>ROUND(I294*H294,2)</f>
        <v>0</v>
      </c>
      <c r="K294" s="221" t="s">
        <v>16</v>
      </c>
      <c r="L294" s="70"/>
      <c r="M294" s="226" t="s">
        <v>16</v>
      </c>
      <c r="N294" s="227" t="s">
        <v>43</v>
      </c>
      <c r="O294" s="45"/>
      <c r="P294" s="228">
        <f>O294*H294</f>
        <v>0</v>
      </c>
      <c r="Q294" s="228">
        <v>4.5199999999999996</v>
      </c>
      <c r="R294" s="228">
        <f>Q294*H294</f>
        <v>4.5199999999999996</v>
      </c>
      <c r="S294" s="228">
        <v>0</v>
      </c>
      <c r="T294" s="229">
        <f>S294*H294</f>
        <v>0</v>
      </c>
      <c r="AR294" s="22" t="s">
        <v>145</v>
      </c>
      <c r="AT294" s="22" t="s">
        <v>140</v>
      </c>
      <c r="AU294" s="22" t="s">
        <v>82</v>
      </c>
      <c r="AY294" s="22" t="s">
        <v>138</v>
      </c>
      <c r="BE294" s="230">
        <f>IF(N294="základní",J294,0)</f>
        <v>0</v>
      </c>
      <c r="BF294" s="230">
        <f>IF(N294="snížená",J294,0)</f>
        <v>0</v>
      </c>
      <c r="BG294" s="230">
        <f>IF(N294="zákl. přenesená",J294,0)</f>
        <v>0</v>
      </c>
      <c r="BH294" s="230">
        <f>IF(N294="sníž. přenesená",J294,0)</f>
        <v>0</v>
      </c>
      <c r="BI294" s="230">
        <f>IF(N294="nulová",J294,0)</f>
        <v>0</v>
      </c>
      <c r="BJ294" s="22" t="s">
        <v>80</v>
      </c>
      <c r="BK294" s="230">
        <f>ROUND(I294*H294,2)</f>
        <v>0</v>
      </c>
      <c r="BL294" s="22" t="s">
        <v>145</v>
      </c>
      <c r="BM294" s="22" t="s">
        <v>442</v>
      </c>
    </row>
    <row r="295" s="11" customFormat="1">
      <c r="B295" s="234"/>
      <c r="C295" s="235"/>
      <c r="D295" s="231" t="s">
        <v>149</v>
      </c>
      <c r="E295" s="236" t="s">
        <v>16</v>
      </c>
      <c r="F295" s="237" t="s">
        <v>443</v>
      </c>
      <c r="G295" s="235"/>
      <c r="H295" s="238">
        <v>1</v>
      </c>
      <c r="I295" s="239"/>
      <c r="J295" s="235"/>
      <c r="K295" s="235"/>
      <c r="L295" s="240"/>
      <c r="M295" s="241"/>
      <c r="N295" s="242"/>
      <c r="O295" s="242"/>
      <c r="P295" s="242"/>
      <c r="Q295" s="242"/>
      <c r="R295" s="242"/>
      <c r="S295" s="242"/>
      <c r="T295" s="243"/>
      <c r="AT295" s="244" t="s">
        <v>149</v>
      </c>
      <c r="AU295" s="244" t="s">
        <v>82</v>
      </c>
      <c r="AV295" s="11" t="s">
        <v>82</v>
      </c>
      <c r="AW295" s="11" t="s">
        <v>35</v>
      </c>
      <c r="AX295" s="11" t="s">
        <v>72</v>
      </c>
      <c r="AY295" s="244" t="s">
        <v>138</v>
      </c>
    </row>
    <row r="296" s="12" customFormat="1">
      <c r="B296" s="245"/>
      <c r="C296" s="246"/>
      <c r="D296" s="231" t="s">
        <v>149</v>
      </c>
      <c r="E296" s="247" t="s">
        <v>16</v>
      </c>
      <c r="F296" s="248" t="s">
        <v>151</v>
      </c>
      <c r="G296" s="246"/>
      <c r="H296" s="249">
        <v>1</v>
      </c>
      <c r="I296" s="250"/>
      <c r="J296" s="246"/>
      <c r="K296" s="246"/>
      <c r="L296" s="251"/>
      <c r="M296" s="252"/>
      <c r="N296" s="253"/>
      <c r="O296" s="253"/>
      <c r="P296" s="253"/>
      <c r="Q296" s="253"/>
      <c r="R296" s="253"/>
      <c r="S296" s="253"/>
      <c r="T296" s="254"/>
      <c r="AT296" s="255" t="s">
        <v>149</v>
      </c>
      <c r="AU296" s="255" t="s">
        <v>82</v>
      </c>
      <c r="AV296" s="12" t="s">
        <v>145</v>
      </c>
      <c r="AW296" s="12" t="s">
        <v>35</v>
      </c>
      <c r="AX296" s="12" t="s">
        <v>80</v>
      </c>
      <c r="AY296" s="255" t="s">
        <v>138</v>
      </c>
    </row>
    <row r="297" s="1" customFormat="1" ht="25.5" customHeight="1">
      <c r="B297" s="44"/>
      <c r="C297" s="219" t="s">
        <v>444</v>
      </c>
      <c r="D297" s="219" t="s">
        <v>140</v>
      </c>
      <c r="E297" s="220" t="s">
        <v>445</v>
      </c>
      <c r="F297" s="221" t="s">
        <v>446</v>
      </c>
      <c r="G297" s="222" t="s">
        <v>172</v>
      </c>
      <c r="H297" s="223">
        <v>1</v>
      </c>
      <c r="I297" s="224"/>
      <c r="J297" s="225">
        <f>ROUND(I297*H297,2)</f>
        <v>0</v>
      </c>
      <c r="K297" s="221" t="s">
        <v>16</v>
      </c>
      <c r="L297" s="70"/>
      <c r="M297" s="226" t="s">
        <v>16</v>
      </c>
      <c r="N297" s="227" t="s">
        <v>43</v>
      </c>
      <c r="O297" s="45"/>
      <c r="P297" s="228">
        <f>O297*H297</f>
        <v>0</v>
      </c>
      <c r="Q297" s="228">
        <v>4.4800000000000004</v>
      </c>
      <c r="R297" s="228">
        <f>Q297*H297</f>
        <v>4.4800000000000004</v>
      </c>
      <c r="S297" s="228">
        <v>0</v>
      </c>
      <c r="T297" s="229">
        <f>S297*H297</f>
        <v>0</v>
      </c>
      <c r="AR297" s="22" t="s">
        <v>145</v>
      </c>
      <c r="AT297" s="22" t="s">
        <v>140</v>
      </c>
      <c r="AU297" s="22" t="s">
        <v>82</v>
      </c>
      <c r="AY297" s="22" t="s">
        <v>138</v>
      </c>
      <c r="BE297" s="230">
        <f>IF(N297="základní",J297,0)</f>
        <v>0</v>
      </c>
      <c r="BF297" s="230">
        <f>IF(N297="snížená",J297,0)</f>
        <v>0</v>
      </c>
      <c r="BG297" s="230">
        <f>IF(N297="zákl. přenesená",J297,0)</f>
        <v>0</v>
      </c>
      <c r="BH297" s="230">
        <f>IF(N297="sníž. přenesená",J297,0)</f>
        <v>0</v>
      </c>
      <c r="BI297" s="230">
        <f>IF(N297="nulová",J297,0)</f>
        <v>0</v>
      </c>
      <c r="BJ297" s="22" t="s">
        <v>80</v>
      </c>
      <c r="BK297" s="230">
        <f>ROUND(I297*H297,2)</f>
        <v>0</v>
      </c>
      <c r="BL297" s="22" t="s">
        <v>145</v>
      </c>
      <c r="BM297" s="22" t="s">
        <v>447</v>
      </c>
    </row>
    <row r="298" s="11" customFormat="1">
      <c r="B298" s="234"/>
      <c r="C298" s="235"/>
      <c r="D298" s="231" t="s">
        <v>149</v>
      </c>
      <c r="E298" s="236" t="s">
        <v>16</v>
      </c>
      <c r="F298" s="237" t="s">
        <v>448</v>
      </c>
      <c r="G298" s="235"/>
      <c r="H298" s="238">
        <v>1</v>
      </c>
      <c r="I298" s="239"/>
      <c r="J298" s="235"/>
      <c r="K298" s="235"/>
      <c r="L298" s="240"/>
      <c r="M298" s="241"/>
      <c r="N298" s="242"/>
      <c r="O298" s="242"/>
      <c r="P298" s="242"/>
      <c r="Q298" s="242"/>
      <c r="R298" s="242"/>
      <c r="S298" s="242"/>
      <c r="T298" s="243"/>
      <c r="AT298" s="244" t="s">
        <v>149</v>
      </c>
      <c r="AU298" s="244" t="s">
        <v>82</v>
      </c>
      <c r="AV298" s="11" t="s">
        <v>82</v>
      </c>
      <c r="AW298" s="11" t="s">
        <v>35</v>
      </c>
      <c r="AX298" s="11" t="s">
        <v>72</v>
      </c>
      <c r="AY298" s="244" t="s">
        <v>138</v>
      </c>
    </row>
    <row r="299" s="12" customFormat="1">
      <c r="B299" s="245"/>
      <c r="C299" s="246"/>
      <c r="D299" s="231" t="s">
        <v>149</v>
      </c>
      <c r="E299" s="247" t="s">
        <v>16</v>
      </c>
      <c r="F299" s="248" t="s">
        <v>151</v>
      </c>
      <c r="G299" s="246"/>
      <c r="H299" s="249">
        <v>1</v>
      </c>
      <c r="I299" s="250"/>
      <c r="J299" s="246"/>
      <c r="K299" s="246"/>
      <c r="L299" s="251"/>
      <c r="M299" s="252"/>
      <c r="N299" s="253"/>
      <c r="O299" s="253"/>
      <c r="P299" s="253"/>
      <c r="Q299" s="253"/>
      <c r="R299" s="253"/>
      <c r="S299" s="253"/>
      <c r="T299" s="254"/>
      <c r="AT299" s="255" t="s">
        <v>149</v>
      </c>
      <c r="AU299" s="255" t="s">
        <v>82</v>
      </c>
      <c r="AV299" s="12" t="s">
        <v>145</v>
      </c>
      <c r="AW299" s="12" t="s">
        <v>35</v>
      </c>
      <c r="AX299" s="12" t="s">
        <v>80</v>
      </c>
      <c r="AY299" s="255" t="s">
        <v>138</v>
      </c>
    </row>
    <row r="300" s="1" customFormat="1" ht="25.5" customHeight="1">
      <c r="B300" s="44"/>
      <c r="C300" s="219" t="s">
        <v>449</v>
      </c>
      <c r="D300" s="219" t="s">
        <v>140</v>
      </c>
      <c r="E300" s="220" t="s">
        <v>450</v>
      </c>
      <c r="F300" s="221" t="s">
        <v>451</v>
      </c>
      <c r="G300" s="222" t="s">
        <v>172</v>
      </c>
      <c r="H300" s="223">
        <v>3</v>
      </c>
      <c r="I300" s="224"/>
      <c r="J300" s="225">
        <f>ROUND(I300*H300,2)</f>
        <v>0</v>
      </c>
      <c r="K300" s="221" t="s">
        <v>16</v>
      </c>
      <c r="L300" s="70"/>
      <c r="M300" s="226" t="s">
        <v>16</v>
      </c>
      <c r="N300" s="227" t="s">
        <v>43</v>
      </c>
      <c r="O300" s="45"/>
      <c r="P300" s="228">
        <f>O300*H300</f>
        <v>0</v>
      </c>
      <c r="Q300" s="228">
        <v>4.5199999999999996</v>
      </c>
      <c r="R300" s="228">
        <f>Q300*H300</f>
        <v>13.559999999999999</v>
      </c>
      <c r="S300" s="228">
        <v>0</v>
      </c>
      <c r="T300" s="229">
        <f>S300*H300</f>
        <v>0</v>
      </c>
      <c r="AR300" s="22" t="s">
        <v>145</v>
      </c>
      <c r="AT300" s="22" t="s">
        <v>140</v>
      </c>
      <c r="AU300" s="22" t="s">
        <v>82</v>
      </c>
      <c r="AY300" s="22" t="s">
        <v>138</v>
      </c>
      <c r="BE300" s="230">
        <f>IF(N300="základní",J300,0)</f>
        <v>0</v>
      </c>
      <c r="BF300" s="230">
        <f>IF(N300="snížená",J300,0)</f>
        <v>0</v>
      </c>
      <c r="BG300" s="230">
        <f>IF(N300="zákl. přenesená",J300,0)</f>
        <v>0</v>
      </c>
      <c r="BH300" s="230">
        <f>IF(N300="sníž. přenesená",J300,0)</f>
        <v>0</v>
      </c>
      <c r="BI300" s="230">
        <f>IF(N300="nulová",J300,0)</f>
        <v>0</v>
      </c>
      <c r="BJ300" s="22" t="s">
        <v>80</v>
      </c>
      <c r="BK300" s="230">
        <f>ROUND(I300*H300,2)</f>
        <v>0</v>
      </c>
      <c r="BL300" s="22" t="s">
        <v>145</v>
      </c>
      <c r="BM300" s="22" t="s">
        <v>452</v>
      </c>
    </row>
    <row r="301" s="11" customFormat="1">
      <c r="B301" s="234"/>
      <c r="C301" s="235"/>
      <c r="D301" s="231" t="s">
        <v>149</v>
      </c>
      <c r="E301" s="236" t="s">
        <v>16</v>
      </c>
      <c r="F301" s="237" t="s">
        <v>453</v>
      </c>
      <c r="G301" s="235"/>
      <c r="H301" s="238">
        <v>3</v>
      </c>
      <c r="I301" s="239"/>
      <c r="J301" s="235"/>
      <c r="K301" s="235"/>
      <c r="L301" s="240"/>
      <c r="M301" s="241"/>
      <c r="N301" s="242"/>
      <c r="O301" s="242"/>
      <c r="P301" s="242"/>
      <c r="Q301" s="242"/>
      <c r="R301" s="242"/>
      <c r="S301" s="242"/>
      <c r="T301" s="243"/>
      <c r="AT301" s="244" t="s">
        <v>149</v>
      </c>
      <c r="AU301" s="244" t="s">
        <v>82</v>
      </c>
      <c r="AV301" s="11" t="s">
        <v>82</v>
      </c>
      <c r="AW301" s="11" t="s">
        <v>35</v>
      </c>
      <c r="AX301" s="11" t="s">
        <v>72</v>
      </c>
      <c r="AY301" s="244" t="s">
        <v>138</v>
      </c>
    </row>
    <row r="302" s="12" customFormat="1">
      <c r="B302" s="245"/>
      <c r="C302" s="246"/>
      <c r="D302" s="231" t="s">
        <v>149</v>
      </c>
      <c r="E302" s="247" t="s">
        <v>16</v>
      </c>
      <c r="F302" s="248" t="s">
        <v>151</v>
      </c>
      <c r="G302" s="246"/>
      <c r="H302" s="249">
        <v>3</v>
      </c>
      <c r="I302" s="250"/>
      <c r="J302" s="246"/>
      <c r="K302" s="246"/>
      <c r="L302" s="251"/>
      <c r="M302" s="252"/>
      <c r="N302" s="253"/>
      <c r="O302" s="253"/>
      <c r="P302" s="253"/>
      <c r="Q302" s="253"/>
      <c r="R302" s="253"/>
      <c r="S302" s="253"/>
      <c r="T302" s="254"/>
      <c r="AT302" s="255" t="s">
        <v>149</v>
      </c>
      <c r="AU302" s="255" t="s">
        <v>82</v>
      </c>
      <c r="AV302" s="12" t="s">
        <v>145</v>
      </c>
      <c r="AW302" s="12" t="s">
        <v>35</v>
      </c>
      <c r="AX302" s="12" t="s">
        <v>80</v>
      </c>
      <c r="AY302" s="255" t="s">
        <v>138</v>
      </c>
    </row>
    <row r="303" s="1" customFormat="1" ht="25.5" customHeight="1">
      <c r="B303" s="44"/>
      <c r="C303" s="219" t="s">
        <v>454</v>
      </c>
      <c r="D303" s="219" t="s">
        <v>140</v>
      </c>
      <c r="E303" s="220" t="s">
        <v>455</v>
      </c>
      <c r="F303" s="221" t="s">
        <v>456</v>
      </c>
      <c r="G303" s="222" t="s">
        <v>172</v>
      </c>
      <c r="H303" s="223">
        <v>1</v>
      </c>
      <c r="I303" s="224"/>
      <c r="J303" s="225">
        <f>ROUND(I303*H303,2)</f>
        <v>0</v>
      </c>
      <c r="K303" s="221" t="s">
        <v>16</v>
      </c>
      <c r="L303" s="70"/>
      <c r="M303" s="226" t="s">
        <v>16</v>
      </c>
      <c r="N303" s="227" t="s">
        <v>43</v>
      </c>
      <c r="O303" s="45"/>
      <c r="P303" s="228">
        <f>O303*H303</f>
        <v>0</v>
      </c>
      <c r="Q303" s="228">
        <v>4.0499999999999998</v>
      </c>
      <c r="R303" s="228">
        <f>Q303*H303</f>
        <v>4.0499999999999998</v>
      </c>
      <c r="S303" s="228">
        <v>0</v>
      </c>
      <c r="T303" s="229">
        <f>S303*H303</f>
        <v>0</v>
      </c>
      <c r="AR303" s="22" t="s">
        <v>145</v>
      </c>
      <c r="AT303" s="22" t="s">
        <v>140</v>
      </c>
      <c r="AU303" s="22" t="s">
        <v>82</v>
      </c>
      <c r="AY303" s="22" t="s">
        <v>138</v>
      </c>
      <c r="BE303" s="230">
        <f>IF(N303="základní",J303,0)</f>
        <v>0</v>
      </c>
      <c r="BF303" s="230">
        <f>IF(N303="snížená",J303,0)</f>
        <v>0</v>
      </c>
      <c r="BG303" s="230">
        <f>IF(N303="zákl. přenesená",J303,0)</f>
        <v>0</v>
      </c>
      <c r="BH303" s="230">
        <f>IF(N303="sníž. přenesená",J303,0)</f>
        <v>0</v>
      </c>
      <c r="BI303" s="230">
        <f>IF(N303="nulová",J303,0)</f>
        <v>0</v>
      </c>
      <c r="BJ303" s="22" t="s">
        <v>80</v>
      </c>
      <c r="BK303" s="230">
        <f>ROUND(I303*H303,2)</f>
        <v>0</v>
      </c>
      <c r="BL303" s="22" t="s">
        <v>145</v>
      </c>
      <c r="BM303" s="22" t="s">
        <v>457</v>
      </c>
    </row>
    <row r="304" s="11" customFormat="1">
      <c r="B304" s="234"/>
      <c r="C304" s="235"/>
      <c r="D304" s="231" t="s">
        <v>149</v>
      </c>
      <c r="E304" s="236" t="s">
        <v>16</v>
      </c>
      <c r="F304" s="237" t="s">
        <v>458</v>
      </c>
      <c r="G304" s="235"/>
      <c r="H304" s="238">
        <v>1</v>
      </c>
      <c r="I304" s="239"/>
      <c r="J304" s="235"/>
      <c r="K304" s="235"/>
      <c r="L304" s="240"/>
      <c r="M304" s="241"/>
      <c r="N304" s="242"/>
      <c r="O304" s="242"/>
      <c r="P304" s="242"/>
      <c r="Q304" s="242"/>
      <c r="R304" s="242"/>
      <c r="S304" s="242"/>
      <c r="T304" s="243"/>
      <c r="AT304" s="244" t="s">
        <v>149</v>
      </c>
      <c r="AU304" s="244" t="s">
        <v>82</v>
      </c>
      <c r="AV304" s="11" t="s">
        <v>82</v>
      </c>
      <c r="AW304" s="11" t="s">
        <v>35</v>
      </c>
      <c r="AX304" s="11" t="s">
        <v>72</v>
      </c>
      <c r="AY304" s="244" t="s">
        <v>138</v>
      </c>
    </row>
    <row r="305" s="12" customFormat="1">
      <c r="B305" s="245"/>
      <c r="C305" s="246"/>
      <c r="D305" s="231" t="s">
        <v>149</v>
      </c>
      <c r="E305" s="247" t="s">
        <v>16</v>
      </c>
      <c r="F305" s="248" t="s">
        <v>151</v>
      </c>
      <c r="G305" s="246"/>
      <c r="H305" s="249">
        <v>1</v>
      </c>
      <c r="I305" s="250"/>
      <c r="J305" s="246"/>
      <c r="K305" s="246"/>
      <c r="L305" s="251"/>
      <c r="M305" s="252"/>
      <c r="N305" s="253"/>
      <c r="O305" s="253"/>
      <c r="P305" s="253"/>
      <c r="Q305" s="253"/>
      <c r="R305" s="253"/>
      <c r="S305" s="253"/>
      <c r="T305" s="254"/>
      <c r="AT305" s="255" t="s">
        <v>149</v>
      </c>
      <c r="AU305" s="255" t="s">
        <v>82</v>
      </c>
      <c r="AV305" s="12" t="s">
        <v>145</v>
      </c>
      <c r="AW305" s="12" t="s">
        <v>35</v>
      </c>
      <c r="AX305" s="12" t="s">
        <v>80</v>
      </c>
      <c r="AY305" s="255" t="s">
        <v>138</v>
      </c>
    </row>
    <row r="306" s="1" customFormat="1" ht="25.5" customHeight="1">
      <c r="B306" s="44"/>
      <c r="C306" s="219" t="s">
        <v>459</v>
      </c>
      <c r="D306" s="219" t="s">
        <v>140</v>
      </c>
      <c r="E306" s="220" t="s">
        <v>460</v>
      </c>
      <c r="F306" s="221" t="s">
        <v>461</v>
      </c>
      <c r="G306" s="222" t="s">
        <v>172</v>
      </c>
      <c r="H306" s="223">
        <v>4</v>
      </c>
      <c r="I306" s="224"/>
      <c r="J306" s="225">
        <f>ROUND(I306*H306,2)</f>
        <v>0</v>
      </c>
      <c r="K306" s="221" t="s">
        <v>16</v>
      </c>
      <c r="L306" s="70"/>
      <c r="M306" s="226" t="s">
        <v>16</v>
      </c>
      <c r="N306" s="227" t="s">
        <v>43</v>
      </c>
      <c r="O306" s="45"/>
      <c r="P306" s="228">
        <f>O306*H306</f>
        <v>0</v>
      </c>
      <c r="Q306" s="228">
        <v>4.9199999999999999</v>
      </c>
      <c r="R306" s="228">
        <f>Q306*H306</f>
        <v>19.68</v>
      </c>
      <c r="S306" s="228">
        <v>0</v>
      </c>
      <c r="T306" s="229">
        <f>S306*H306</f>
        <v>0</v>
      </c>
      <c r="AR306" s="22" t="s">
        <v>145</v>
      </c>
      <c r="AT306" s="22" t="s">
        <v>140</v>
      </c>
      <c r="AU306" s="22" t="s">
        <v>82</v>
      </c>
      <c r="AY306" s="22" t="s">
        <v>138</v>
      </c>
      <c r="BE306" s="230">
        <f>IF(N306="základní",J306,0)</f>
        <v>0</v>
      </c>
      <c r="BF306" s="230">
        <f>IF(N306="snížená",J306,0)</f>
        <v>0</v>
      </c>
      <c r="BG306" s="230">
        <f>IF(N306="zákl. přenesená",J306,0)</f>
        <v>0</v>
      </c>
      <c r="BH306" s="230">
        <f>IF(N306="sníž. přenesená",J306,0)</f>
        <v>0</v>
      </c>
      <c r="BI306" s="230">
        <f>IF(N306="nulová",J306,0)</f>
        <v>0</v>
      </c>
      <c r="BJ306" s="22" t="s">
        <v>80</v>
      </c>
      <c r="BK306" s="230">
        <f>ROUND(I306*H306,2)</f>
        <v>0</v>
      </c>
      <c r="BL306" s="22" t="s">
        <v>145</v>
      </c>
      <c r="BM306" s="22" t="s">
        <v>462</v>
      </c>
    </row>
    <row r="307" s="11" customFormat="1">
      <c r="B307" s="234"/>
      <c r="C307" s="235"/>
      <c r="D307" s="231" t="s">
        <v>149</v>
      </c>
      <c r="E307" s="236" t="s">
        <v>16</v>
      </c>
      <c r="F307" s="237" t="s">
        <v>463</v>
      </c>
      <c r="G307" s="235"/>
      <c r="H307" s="238">
        <v>4</v>
      </c>
      <c r="I307" s="239"/>
      <c r="J307" s="235"/>
      <c r="K307" s="235"/>
      <c r="L307" s="240"/>
      <c r="M307" s="241"/>
      <c r="N307" s="242"/>
      <c r="O307" s="242"/>
      <c r="P307" s="242"/>
      <c r="Q307" s="242"/>
      <c r="R307" s="242"/>
      <c r="S307" s="242"/>
      <c r="T307" s="243"/>
      <c r="AT307" s="244" t="s">
        <v>149</v>
      </c>
      <c r="AU307" s="244" t="s">
        <v>82</v>
      </c>
      <c r="AV307" s="11" t="s">
        <v>82</v>
      </c>
      <c r="AW307" s="11" t="s">
        <v>35</v>
      </c>
      <c r="AX307" s="11" t="s">
        <v>72</v>
      </c>
      <c r="AY307" s="244" t="s">
        <v>138</v>
      </c>
    </row>
    <row r="308" s="12" customFormat="1">
      <c r="B308" s="245"/>
      <c r="C308" s="246"/>
      <c r="D308" s="231" t="s">
        <v>149</v>
      </c>
      <c r="E308" s="247" t="s">
        <v>16</v>
      </c>
      <c r="F308" s="248" t="s">
        <v>151</v>
      </c>
      <c r="G308" s="246"/>
      <c r="H308" s="249">
        <v>4</v>
      </c>
      <c r="I308" s="250"/>
      <c r="J308" s="246"/>
      <c r="K308" s="246"/>
      <c r="L308" s="251"/>
      <c r="M308" s="252"/>
      <c r="N308" s="253"/>
      <c r="O308" s="253"/>
      <c r="P308" s="253"/>
      <c r="Q308" s="253"/>
      <c r="R308" s="253"/>
      <c r="S308" s="253"/>
      <c r="T308" s="254"/>
      <c r="AT308" s="255" t="s">
        <v>149</v>
      </c>
      <c r="AU308" s="255" t="s">
        <v>82</v>
      </c>
      <c r="AV308" s="12" t="s">
        <v>145</v>
      </c>
      <c r="AW308" s="12" t="s">
        <v>35</v>
      </c>
      <c r="AX308" s="12" t="s">
        <v>80</v>
      </c>
      <c r="AY308" s="255" t="s">
        <v>138</v>
      </c>
    </row>
    <row r="309" s="1" customFormat="1" ht="25.5" customHeight="1">
      <c r="B309" s="44"/>
      <c r="C309" s="219" t="s">
        <v>464</v>
      </c>
      <c r="D309" s="219" t="s">
        <v>140</v>
      </c>
      <c r="E309" s="220" t="s">
        <v>465</v>
      </c>
      <c r="F309" s="221" t="s">
        <v>466</v>
      </c>
      <c r="G309" s="222" t="s">
        <v>172</v>
      </c>
      <c r="H309" s="223">
        <v>1</v>
      </c>
      <c r="I309" s="224"/>
      <c r="J309" s="225">
        <f>ROUND(I309*H309,2)</f>
        <v>0</v>
      </c>
      <c r="K309" s="221" t="s">
        <v>16</v>
      </c>
      <c r="L309" s="70"/>
      <c r="M309" s="226" t="s">
        <v>16</v>
      </c>
      <c r="N309" s="227" t="s">
        <v>43</v>
      </c>
      <c r="O309" s="45"/>
      <c r="P309" s="228">
        <f>O309*H309</f>
        <v>0</v>
      </c>
      <c r="Q309" s="228">
        <v>4.29</v>
      </c>
      <c r="R309" s="228">
        <f>Q309*H309</f>
        <v>4.29</v>
      </c>
      <c r="S309" s="228">
        <v>0</v>
      </c>
      <c r="T309" s="229">
        <f>S309*H309</f>
        <v>0</v>
      </c>
      <c r="AR309" s="22" t="s">
        <v>145</v>
      </c>
      <c r="AT309" s="22" t="s">
        <v>140</v>
      </c>
      <c r="AU309" s="22" t="s">
        <v>82</v>
      </c>
      <c r="AY309" s="22" t="s">
        <v>138</v>
      </c>
      <c r="BE309" s="230">
        <f>IF(N309="základní",J309,0)</f>
        <v>0</v>
      </c>
      <c r="BF309" s="230">
        <f>IF(N309="snížená",J309,0)</f>
        <v>0</v>
      </c>
      <c r="BG309" s="230">
        <f>IF(N309="zákl. přenesená",J309,0)</f>
        <v>0</v>
      </c>
      <c r="BH309" s="230">
        <f>IF(N309="sníž. přenesená",J309,0)</f>
        <v>0</v>
      </c>
      <c r="BI309" s="230">
        <f>IF(N309="nulová",J309,0)</f>
        <v>0</v>
      </c>
      <c r="BJ309" s="22" t="s">
        <v>80</v>
      </c>
      <c r="BK309" s="230">
        <f>ROUND(I309*H309,2)</f>
        <v>0</v>
      </c>
      <c r="BL309" s="22" t="s">
        <v>145</v>
      </c>
      <c r="BM309" s="22" t="s">
        <v>467</v>
      </c>
    </row>
    <row r="310" s="11" customFormat="1">
      <c r="B310" s="234"/>
      <c r="C310" s="235"/>
      <c r="D310" s="231" t="s">
        <v>149</v>
      </c>
      <c r="E310" s="236" t="s">
        <v>16</v>
      </c>
      <c r="F310" s="237" t="s">
        <v>468</v>
      </c>
      <c r="G310" s="235"/>
      <c r="H310" s="238">
        <v>1</v>
      </c>
      <c r="I310" s="239"/>
      <c r="J310" s="235"/>
      <c r="K310" s="235"/>
      <c r="L310" s="240"/>
      <c r="M310" s="241"/>
      <c r="N310" s="242"/>
      <c r="O310" s="242"/>
      <c r="P310" s="242"/>
      <c r="Q310" s="242"/>
      <c r="R310" s="242"/>
      <c r="S310" s="242"/>
      <c r="T310" s="243"/>
      <c r="AT310" s="244" t="s">
        <v>149</v>
      </c>
      <c r="AU310" s="244" t="s">
        <v>82</v>
      </c>
      <c r="AV310" s="11" t="s">
        <v>82</v>
      </c>
      <c r="AW310" s="11" t="s">
        <v>35</v>
      </c>
      <c r="AX310" s="11" t="s">
        <v>72</v>
      </c>
      <c r="AY310" s="244" t="s">
        <v>138</v>
      </c>
    </row>
    <row r="311" s="12" customFormat="1">
      <c r="B311" s="245"/>
      <c r="C311" s="246"/>
      <c r="D311" s="231" t="s">
        <v>149</v>
      </c>
      <c r="E311" s="247" t="s">
        <v>16</v>
      </c>
      <c r="F311" s="248" t="s">
        <v>151</v>
      </c>
      <c r="G311" s="246"/>
      <c r="H311" s="249">
        <v>1</v>
      </c>
      <c r="I311" s="250"/>
      <c r="J311" s="246"/>
      <c r="K311" s="246"/>
      <c r="L311" s="251"/>
      <c r="M311" s="252"/>
      <c r="N311" s="253"/>
      <c r="O311" s="253"/>
      <c r="P311" s="253"/>
      <c r="Q311" s="253"/>
      <c r="R311" s="253"/>
      <c r="S311" s="253"/>
      <c r="T311" s="254"/>
      <c r="AT311" s="255" t="s">
        <v>149</v>
      </c>
      <c r="AU311" s="255" t="s">
        <v>82</v>
      </c>
      <c r="AV311" s="12" t="s">
        <v>145</v>
      </c>
      <c r="AW311" s="12" t="s">
        <v>35</v>
      </c>
      <c r="AX311" s="12" t="s">
        <v>80</v>
      </c>
      <c r="AY311" s="255" t="s">
        <v>138</v>
      </c>
    </row>
    <row r="312" s="1" customFormat="1" ht="25.5" customHeight="1">
      <c r="B312" s="44"/>
      <c r="C312" s="219" t="s">
        <v>469</v>
      </c>
      <c r="D312" s="219" t="s">
        <v>140</v>
      </c>
      <c r="E312" s="220" t="s">
        <v>470</v>
      </c>
      <c r="F312" s="221" t="s">
        <v>471</v>
      </c>
      <c r="G312" s="222" t="s">
        <v>172</v>
      </c>
      <c r="H312" s="223">
        <v>2</v>
      </c>
      <c r="I312" s="224"/>
      <c r="J312" s="225">
        <f>ROUND(I312*H312,2)</f>
        <v>0</v>
      </c>
      <c r="K312" s="221" t="s">
        <v>16</v>
      </c>
      <c r="L312" s="70"/>
      <c r="M312" s="226" t="s">
        <v>16</v>
      </c>
      <c r="N312" s="227" t="s">
        <v>43</v>
      </c>
      <c r="O312" s="45"/>
      <c r="P312" s="228">
        <f>O312*H312</f>
        <v>0</v>
      </c>
      <c r="Q312" s="228">
        <v>4.2699999999999996</v>
      </c>
      <c r="R312" s="228">
        <f>Q312*H312</f>
        <v>8.5399999999999991</v>
      </c>
      <c r="S312" s="228">
        <v>0</v>
      </c>
      <c r="T312" s="229">
        <f>S312*H312</f>
        <v>0</v>
      </c>
      <c r="AR312" s="22" t="s">
        <v>145</v>
      </c>
      <c r="AT312" s="22" t="s">
        <v>140</v>
      </c>
      <c r="AU312" s="22" t="s">
        <v>82</v>
      </c>
      <c r="AY312" s="22" t="s">
        <v>138</v>
      </c>
      <c r="BE312" s="230">
        <f>IF(N312="základní",J312,0)</f>
        <v>0</v>
      </c>
      <c r="BF312" s="230">
        <f>IF(N312="snížená",J312,0)</f>
        <v>0</v>
      </c>
      <c r="BG312" s="230">
        <f>IF(N312="zákl. přenesená",J312,0)</f>
        <v>0</v>
      </c>
      <c r="BH312" s="230">
        <f>IF(N312="sníž. přenesená",J312,0)</f>
        <v>0</v>
      </c>
      <c r="BI312" s="230">
        <f>IF(N312="nulová",J312,0)</f>
        <v>0</v>
      </c>
      <c r="BJ312" s="22" t="s">
        <v>80</v>
      </c>
      <c r="BK312" s="230">
        <f>ROUND(I312*H312,2)</f>
        <v>0</v>
      </c>
      <c r="BL312" s="22" t="s">
        <v>145</v>
      </c>
      <c r="BM312" s="22" t="s">
        <v>472</v>
      </c>
    </row>
    <row r="313" s="11" customFormat="1">
      <c r="B313" s="234"/>
      <c r="C313" s="235"/>
      <c r="D313" s="231" t="s">
        <v>149</v>
      </c>
      <c r="E313" s="236" t="s">
        <v>16</v>
      </c>
      <c r="F313" s="237" t="s">
        <v>473</v>
      </c>
      <c r="G313" s="235"/>
      <c r="H313" s="238">
        <v>2</v>
      </c>
      <c r="I313" s="239"/>
      <c r="J313" s="235"/>
      <c r="K313" s="235"/>
      <c r="L313" s="240"/>
      <c r="M313" s="241"/>
      <c r="N313" s="242"/>
      <c r="O313" s="242"/>
      <c r="P313" s="242"/>
      <c r="Q313" s="242"/>
      <c r="R313" s="242"/>
      <c r="S313" s="242"/>
      <c r="T313" s="243"/>
      <c r="AT313" s="244" t="s">
        <v>149</v>
      </c>
      <c r="AU313" s="244" t="s">
        <v>82</v>
      </c>
      <c r="AV313" s="11" t="s">
        <v>82</v>
      </c>
      <c r="AW313" s="11" t="s">
        <v>35</v>
      </c>
      <c r="AX313" s="11" t="s">
        <v>72</v>
      </c>
      <c r="AY313" s="244" t="s">
        <v>138</v>
      </c>
    </row>
    <row r="314" s="12" customFormat="1">
      <c r="B314" s="245"/>
      <c r="C314" s="246"/>
      <c r="D314" s="231" t="s">
        <v>149</v>
      </c>
      <c r="E314" s="247" t="s">
        <v>16</v>
      </c>
      <c r="F314" s="248" t="s">
        <v>151</v>
      </c>
      <c r="G314" s="246"/>
      <c r="H314" s="249">
        <v>2</v>
      </c>
      <c r="I314" s="250"/>
      <c r="J314" s="246"/>
      <c r="K314" s="246"/>
      <c r="L314" s="251"/>
      <c r="M314" s="252"/>
      <c r="N314" s="253"/>
      <c r="O314" s="253"/>
      <c r="P314" s="253"/>
      <c r="Q314" s="253"/>
      <c r="R314" s="253"/>
      <c r="S314" s="253"/>
      <c r="T314" s="254"/>
      <c r="AT314" s="255" t="s">
        <v>149</v>
      </c>
      <c r="AU314" s="255" t="s">
        <v>82</v>
      </c>
      <c r="AV314" s="12" t="s">
        <v>145</v>
      </c>
      <c r="AW314" s="12" t="s">
        <v>35</v>
      </c>
      <c r="AX314" s="12" t="s">
        <v>80</v>
      </c>
      <c r="AY314" s="255" t="s">
        <v>138</v>
      </c>
    </row>
    <row r="315" s="1" customFormat="1" ht="25.5" customHeight="1">
      <c r="B315" s="44"/>
      <c r="C315" s="219" t="s">
        <v>474</v>
      </c>
      <c r="D315" s="219" t="s">
        <v>140</v>
      </c>
      <c r="E315" s="220" t="s">
        <v>475</v>
      </c>
      <c r="F315" s="221" t="s">
        <v>476</v>
      </c>
      <c r="G315" s="222" t="s">
        <v>172</v>
      </c>
      <c r="H315" s="223">
        <v>4</v>
      </c>
      <c r="I315" s="224"/>
      <c r="J315" s="225">
        <f>ROUND(I315*H315,2)</f>
        <v>0</v>
      </c>
      <c r="K315" s="221" t="s">
        <v>16</v>
      </c>
      <c r="L315" s="70"/>
      <c r="M315" s="226" t="s">
        <v>16</v>
      </c>
      <c r="N315" s="227" t="s">
        <v>43</v>
      </c>
      <c r="O315" s="45"/>
      <c r="P315" s="228">
        <f>O315*H315</f>
        <v>0</v>
      </c>
      <c r="Q315" s="228">
        <v>4.4800000000000004</v>
      </c>
      <c r="R315" s="228">
        <f>Q315*H315</f>
        <v>17.920000000000002</v>
      </c>
      <c r="S315" s="228">
        <v>0</v>
      </c>
      <c r="T315" s="229">
        <f>S315*H315</f>
        <v>0</v>
      </c>
      <c r="AR315" s="22" t="s">
        <v>145</v>
      </c>
      <c r="AT315" s="22" t="s">
        <v>140</v>
      </c>
      <c r="AU315" s="22" t="s">
        <v>82</v>
      </c>
      <c r="AY315" s="22" t="s">
        <v>138</v>
      </c>
      <c r="BE315" s="230">
        <f>IF(N315="základní",J315,0)</f>
        <v>0</v>
      </c>
      <c r="BF315" s="230">
        <f>IF(N315="snížená",J315,0)</f>
        <v>0</v>
      </c>
      <c r="BG315" s="230">
        <f>IF(N315="zákl. přenesená",J315,0)</f>
        <v>0</v>
      </c>
      <c r="BH315" s="230">
        <f>IF(N315="sníž. přenesená",J315,0)</f>
        <v>0</v>
      </c>
      <c r="BI315" s="230">
        <f>IF(N315="nulová",J315,0)</f>
        <v>0</v>
      </c>
      <c r="BJ315" s="22" t="s">
        <v>80</v>
      </c>
      <c r="BK315" s="230">
        <f>ROUND(I315*H315,2)</f>
        <v>0</v>
      </c>
      <c r="BL315" s="22" t="s">
        <v>145</v>
      </c>
      <c r="BM315" s="22" t="s">
        <v>477</v>
      </c>
    </row>
    <row r="316" s="11" customFormat="1">
      <c r="B316" s="234"/>
      <c r="C316" s="235"/>
      <c r="D316" s="231" t="s">
        <v>149</v>
      </c>
      <c r="E316" s="236" t="s">
        <v>16</v>
      </c>
      <c r="F316" s="237" t="s">
        <v>478</v>
      </c>
      <c r="G316" s="235"/>
      <c r="H316" s="238">
        <v>4</v>
      </c>
      <c r="I316" s="239"/>
      <c r="J316" s="235"/>
      <c r="K316" s="235"/>
      <c r="L316" s="240"/>
      <c r="M316" s="241"/>
      <c r="N316" s="242"/>
      <c r="O316" s="242"/>
      <c r="P316" s="242"/>
      <c r="Q316" s="242"/>
      <c r="R316" s="242"/>
      <c r="S316" s="242"/>
      <c r="T316" s="243"/>
      <c r="AT316" s="244" t="s">
        <v>149</v>
      </c>
      <c r="AU316" s="244" t="s">
        <v>82</v>
      </c>
      <c r="AV316" s="11" t="s">
        <v>82</v>
      </c>
      <c r="AW316" s="11" t="s">
        <v>35</v>
      </c>
      <c r="AX316" s="11" t="s">
        <v>72</v>
      </c>
      <c r="AY316" s="244" t="s">
        <v>138</v>
      </c>
    </row>
    <row r="317" s="12" customFormat="1">
      <c r="B317" s="245"/>
      <c r="C317" s="246"/>
      <c r="D317" s="231" t="s">
        <v>149</v>
      </c>
      <c r="E317" s="247" t="s">
        <v>16</v>
      </c>
      <c r="F317" s="248" t="s">
        <v>151</v>
      </c>
      <c r="G317" s="246"/>
      <c r="H317" s="249">
        <v>4</v>
      </c>
      <c r="I317" s="250"/>
      <c r="J317" s="246"/>
      <c r="K317" s="246"/>
      <c r="L317" s="251"/>
      <c r="M317" s="252"/>
      <c r="N317" s="253"/>
      <c r="O317" s="253"/>
      <c r="P317" s="253"/>
      <c r="Q317" s="253"/>
      <c r="R317" s="253"/>
      <c r="S317" s="253"/>
      <c r="T317" s="254"/>
      <c r="AT317" s="255" t="s">
        <v>149</v>
      </c>
      <c r="AU317" s="255" t="s">
        <v>82</v>
      </c>
      <c r="AV317" s="12" t="s">
        <v>145</v>
      </c>
      <c r="AW317" s="12" t="s">
        <v>35</v>
      </c>
      <c r="AX317" s="12" t="s">
        <v>80</v>
      </c>
      <c r="AY317" s="255" t="s">
        <v>138</v>
      </c>
    </row>
    <row r="318" s="1" customFormat="1" ht="25.5" customHeight="1">
      <c r="B318" s="44"/>
      <c r="C318" s="219" t="s">
        <v>479</v>
      </c>
      <c r="D318" s="219" t="s">
        <v>140</v>
      </c>
      <c r="E318" s="220" t="s">
        <v>480</v>
      </c>
      <c r="F318" s="221" t="s">
        <v>481</v>
      </c>
      <c r="G318" s="222" t="s">
        <v>172</v>
      </c>
      <c r="H318" s="223">
        <v>4</v>
      </c>
      <c r="I318" s="224"/>
      <c r="J318" s="225">
        <f>ROUND(I318*H318,2)</f>
        <v>0</v>
      </c>
      <c r="K318" s="221" t="s">
        <v>16</v>
      </c>
      <c r="L318" s="70"/>
      <c r="M318" s="226" t="s">
        <v>16</v>
      </c>
      <c r="N318" s="227" t="s">
        <v>43</v>
      </c>
      <c r="O318" s="45"/>
      <c r="P318" s="228">
        <f>O318*H318</f>
        <v>0</v>
      </c>
      <c r="Q318" s="228">
        <v>4.7300000000000004</v>
      </c>
      <c r="R318" s="228">
        <f>Q318*H318</f>
        <v>18.920000000000002</v>
      </c>
      <c r="S318" s="228">
        <v>0</v>
      </c>
      <c r="T318" s="229">
        <f>S318*H318</f>
        <v>0</v>
      </c>
      <c r="AR318" s="22" t="s">
        <v>145</v>
      </c>
      <c r="AT318" s="22" t="s">
        <v>140</v>
      </c>
      <c r="AU318" s="22" t="s">
        <v>82</v>
      </c>
      <c r="AY318" s="22" t="s">
        <v>138</v>
      </c>
      <c r="BE318" s="230">
        <f>IF(N318="základní",J318,0)</f>
        <v>0</v>
      </c>
      <c r="BF318" s="230">
        <f>IF(N318="snížená",J318,0)</f>
        <v>0</v>
      </c>
      <c r="BG318" s="230">
        <f>IF(N318="zákl. přenesená",J318,0)</f>
        <v>0</v>
      </c>
      <c r="BH318" s="230">
        <f>IF(N318="sníž. přenesená",J318,0)</f>
        <v>0</v>
      </c>
      <c r="BI318" s="230">
        <f>IF(N318="nulová",J318,0)</f>
        <v>0</v>
      </c>
      <c r="BJ318" s="22" t="s">
        <v>80</v>
      </c>
      <c r="BK318" s="230">
        <f>ROUND(I318*H318,2)</f>
        <v>0</v>
      </c>
      <c r="BL318" s="22" t="s">
        <v>145</v>
      </c>
      <c r="BM318" s="22" t="s">
        <v>482</v>
      </c>
    </row>
    <row r="319" s="11" customFormat="1">
      <c r="B319" s="234"/>
      <c r="C319" s="235"/>
      <c r="D319" s="231" t="s">
        <v>149</v>
      </c>
      <c r="E319" s="236" t="s">
        <v>16</v>
      </c>
      <c r="F319" s="237" t="s">
        <v>483</v>
      </c>
      <c r="G319" s="235"/>
      <c r="H319" s="238">
        <v>4</v>
      </c>
      <c r="I319" s="239"/>
      <c r="J319" s="235"/>
      <c r="K319" s="235"/>
      <c r="L319" s="240"/>
      <c r="M319" s="241"/>
      <c r="N319" s="242"/>
      <c r="O319" s="242"/>
      <c r="P319" s="242"/>
      <c r="Q319" s="242"/>
      <c r="R319" s="242"/>
      <c r="S319" s="242"/>
      <c r="T319" s="243"/>
      <c r="AT319" s="244" t="s">
        <v>149</v>
      </c>
      <c r="AU319" s="244" t="s">
        <v>82</v>
      </c>
      <c r="AV319" s="11" t="s">
        <v>82</v>
      </c>
      <c r="AW319" s="11" t="s">
        <v>35</v>
      </c>
      <c r="AX319" s="11" t="s">
        <v>72</v>
      </c>
      <c r="AY319" s="244" t="s">
        <v>138</v>
      </c>
    </row>
    <row r="320" s="12" customFormat="1">
      <c r="B320" s="245"/>
      <c r="C320" s="246"/>
      <c r="D320" s="231" t="s">
        <v>149</v>
      </c>
      <c r="E320" s="247" t="s">
        <v>16</v>
      </c>
      <c r="F320" s="248" t="s">
        <v>151</v>
      </c>
      <c r="G320" s="246"/>
      <c r="H320" s="249">
        <v>4</v>
      </c>
      <c r="I320" s="250"/>
      <c r="J320" s="246"/>
      <c r="K320" s="246"/>
      <c r="L320" s="251"/>
      <c r="M320" s="252"/>
      <c r="N320" s="253"/>
      <c r="O320" s="253"/>
      <c r="P320" s="253"/>
      <c r="Q320" s="253"/>
      <c r="R320" s="253"/>
      <c r="S320" s="253"/>
      <c r="T320" s="254"/>
      <c r="AT320" s="255" t="s">
        <v>149</v>
      </c>
      <c r="AU320" s="255" t="s">
        <v>82</v>
      </c>
      <c r="AV320" s="12" t="s">
        <v>145</v>
      </c>
      <c r="AW320" s="12" t="s">
        <v>35</v>
      </c>
      <c r="AX320" s="12" t="s">
        <v>80</v>
      </c>
      <c r="AY320" s="255" t="s">
        <v>138</v>
      </c>
    </row>
    <row r="321" s="1" customFormat="1" ht="25.5" customHeight="1">
      <c r="B321" s="44"/>
      <c r="C321" s="219" t="s">
        <v>484</v>
      </c>
      <c r="D321" s="219" t="s">
        <v>140</v>
      </c>
      <c r="E321" s="220" t="s">
        <v>485</v>
      </c>
      <c r="F321" s="221" t="s">
        <v>486</v>
      </c>
      <c r="G321" s="222" t="s">
        <v>172</v>
      </c>
      <c r="H321" s="223">
        <v>1</v>
      </c>
      <c r="I321" s="224"/>
      <c r="J321" s="225">
        <f>ROUND(I321*H321,2)</f>
        <v>0</v>
      </c>
      <c r="K321" s="221" t="s">
        <v>16</v>
      </c>
      <c r="L321" s="70"/>
      <c r="M321" s="226" t="s">
        <v>16</v>
      </c>
      <c r="N321" s="227" t="s">
        <v>43</v>
      </c>
      <c r="O321" s="45"/>
      <c r="P321" s="228">
        <f>O321*H321</f>
        <v>0</v>
      </c>
      <c r="Q321" s="228">
        <v>4.29</v>
      </c>
      <c r="R321" s="228">
        <f>Q321*H321</f>
        <v>4.29</v>
      </c>
      <c r="S321" s="228">
        <v>0</v>
      </c>
      <c r="T321" s="229">
        <f>S321*H321</f>
        <v>0</v>
      </c>
      <c r="AR321" s="22" t="s">
        <v>145</v>
      </c>
      <c r="AT321" s="22" t="s">
        <v>140</v>
      </c>
      <c r="AU321" s="22" t="s">
        <v>82</v>
      </c>
      <c r="AY321" s="22" t="s">
        <v>138</v>
      </c>
      <c r="BE321" s="230">
        <f>IF(N321="základní",J321,0)</f>
        <v>0</v>
      </c>
      <c r="BF321" s="230">
        <f>IF(N321="snížená",J321,0)</f>
        <v>0</v>
      </c>
      <c r="BG321" s="230">
        <f>IF(N321="zákl. přenesená",J321,0)</f>
        <v>0</v>
      </c>
      <c r="BH321" s="230">
        <f>IF(N321="sníž. přenesená",J321,0)</f>
        <v>0</v>
      </c>
      <c r="BI321" s="230">
        <f>IF(N321="nulová",J321,0)</f>
        <v>0</v>
      </c>
      <c r="BJ321" s="22" t="s">
        <v>80</v>
      </c>
      <c r="BK321" s="230">
        <f>ROUND(I321*H321,2)</f>
        <v>0</v>
      </c>
      <c r="BL321" s="22" t="s">
        <v>145</v>
      </c>
      <c r="BM321" s="22" t="s">
        <v>487</v>
      </c>
    </row>
    <row r="322" s="11" customFormat="1">
      <c r="B322" s="234"/>
      <c r="C322" s="235"/>
      <c r="D322" s="231" t="s">
        <v>149</v>
      </c>
      <c r="E322" s="236" t="s">
        <v>16</v>
      </c>
      <c r="F322" s="237" t="s">
        <v>488</v>
      </c>
      <c r="G322" s="235"/>
      <c r="H322" s="238">
        <v>1</v>
      </c>
      <c r="I322" s="239"/>
      <c r="J322" s="235"/>
      <c r="K322" s="235"/>
      <c r="L322" s="240"/>
      <c r="M322" s="241"/>
      <c r="N322" s="242"/>
      <c r="O322" s="242"/>
      <c r="P322" s="242"/>
      <c r="Q322" s="242"/>
      <c r="R322" s="242"/>
      <c r="S322" s="242"/>
      <c r="T322" s="243"/>
      <c r="AT322" s="244" t="s">
        <v>149</v>
      </c>
      <c r="AU322" s="244" t="s">
        <v>82</v>
      </c>
      <c r="AV322" s="11" t="s">
        <v>82</v>
      </c>
      <c r="AW322" s="11" t="s">
        <v>35</v>
      </c>
      <c r="AX322" s="11" t="s">
        <v>72</v>
      </c>
      <c r="AY322" s="244" t="s">
        <v>138</v>
      </c>
    </row>
    <row r="323" s="12" customFormat="1">
      <c r="B323" s="245"/>
      <c r="C323" s="246"/>
      <c r="D323" s="231" t="s">
        <v>149</v>
      </c>
      <c r="E323" s="247" t="s">
        <v>16</v>
      </c>
      <c r="F323" s="248" t="s">
        <v>151</v>
      </c>
      <c r="G323" s="246"/>
      <c r="H323" s="249">
        <v>1</v>
      </c>
      <c r="I323" s="250"/>
      <c r="J323" s="246"/>
      <c r="K323" s="246"/>
      <c r="L323" s="251"/>
      <c r="M323" s="252"/>
      <c r="N323" s="253"/>
      <c r="O323" s="253"/>
      <c r="P323" s="253"/>
      <c r="Q323" s="253"/>
      <c r="R323" s="253"/>
      <c r="S323" s="253"/>
      <c r="T323" s="254"/>
      <c r="AT323" s="255" t="s">
        <v>149</v>
      </c>
      <c r="AU323" s="255" t="s">
        <v>82</v>
      </c>
      <c r="AV323" s="12" t="s">
        <v>145</v>
      </c>
      <c r="AW323" s="12" t="s">
        <v>35</v>
      </c>
      <c r="AX323" s="12" t="s">
        <v>80</v>
      </c>
      <c r="AY323" s="255" t="s">
        <v>138</v>
      </c>
    </row>
    <row r="324" s="1" customFormat="1" ht="25.5" customHeight="1">
      <c r="B324" s="44"/>
      <c r="C324" s="219" t="s">
        <v>489</v>
      </c>
      <c r="D324" s="219" t="s">
        <v>140</v>
      </c>
      <c r="E324" s="220" t="s">
        <v>490</v>
      </c>
      <c r="F324" s="221" t="s">
        <v>491</v>
      </c>
      <c r="G324" s="222" t="s">
        <v>172</v>
      </c>
      <c r="H324" s="223">
        <v>10</v>
      </c>
      <c r="I324" s="224"/>
      <c r="J324" s="225">
        <f>ROUND(I324*H324,2)</f>
        <v>0</v>
      </c>
      <c r="K324" s="221" t="s">
        <v>16</v>
      </c>
      <c r="L324" s="70"/>
      <c r="M324" s="226" t="s">
        <v>16</v>
      </c>
      <c r="N324" s="227" t="s">
        <v>43</v>
      </c>
      <c r="O324" s="45"/>
      <c r="P324" s="228">
        <f>O324*H324</f>
        <v>0</v>
      </c>
      <c r="Q324" s="228">
        <v>4.9199999999999999</v>
      </c>
      <c r="R324" s="228">
        <f>Q324*H324</f>
        <v>49.200000000000003</v>
      </c>
      <c r="S324" s="228">
        <v>0</v>
      </c>
      <c r="T324" s="229">
        <f>S324*H324</f>
        <v>0</v>
      </c>
      <c r="AR324" s="22" t="s">
        <v>145</v>
      </c>
      <c r="AT324" s="22" t="s">
        <v>140</v>
      </c>
      <c r="AU324" s="22" t="s">
        <v>82</v>
      </c>
      <c r="AY324" s="22" t="s">
        <v>138</v>
      </c>
      <c r="BE324" s="230">
        <f>IF(N324="základní",J324,0)</f>
        <v>0</v>
      </c>
      <c r="BF324" s="230">
        <f>IF(N324="snížená",J324,0)</f>
        <v>0</v>
      </c>
      <c r="BG324" s="230">
        <f>IF(N324="zákl. přenesená",J324,0)</f>
        <v>0</v>
      </c>
      <c r="BH324" s="230">
        <f>IF(N324="sníž. přenesená",J324,0)</f>
        <v>0</v>
      </c>
      <c r="BI324" s="230">
        <f>IF(N324="nulová",J324,0)</f>
        <v>0</v>
      </c>
      <c r="BJ324" s="22" t="s">
        <v>80</v>
      </c>
      <c r="BK324" s="230">
        <f>ROUND(I324*H324,2)</f>
        <v>0</v>
      </c>
      <c r="BL324" s="22" t="s">
        <v>145</v>
      </c>
      <c r="BM324" s="22" t="s">
        <v>492</v>
      </c>
    </row>
    <row r="325" s="11" customFormat="1">
      <c r="B325" s="234"/>
      <c r="C325" s="235"/>
      <c r="D325" s="231" t="s">
        <v>149</v>
      </c>
      <c r="E325" s="236" t="s">
        <v>16</v>
      </c>
      <c r="F325" s="237" t="s">
        <v>493</v>
      </c>
      <c r="G325" s="235"/>
      <c r="H325" s="238">
        <v>10</v>
      </c>
      <c r="I325" s="239"/>
      <c r="J325" s="235"/>
      <c r="K325" s="235"/>
      <c r="L325" s="240"/>
      <c r="M325" s="241"/>
      <c r="N325" s="242"/>
      <c r="O325" s="242"/>
      <c r="P325" s="242"/>
      <c r="Q325" s="242"/>
      <c r="R325" s="242"/>
      <c r="S325" s="242"/>
      <c r="T325" s="243"/>
      <c r="AT325" s="244" t="s">
        <v>149</v>
      </c>
      <c r="AU325" s="244" t="s">
        <v>82</v>
      </c>
      <c r="AV325" s="11" t="s">
        <v>82</v>
      </c>
      <c r="AW325" s="11" t="s">
        <v>35</v>
      </c>
      <c r="AX325" s="11" t="s">
        <v>72</v>
      </c>
      <c r="AY325" s="244" t="s">
        <v>138</v>
      </c>
    </row>
    <row r="326" s="12" customFormat="1">
      <c r="B326" s="245"/>
      <c r="C326" s="246"/>
      <c r="D326" s="231" t="s">
        <v>149</v>
      </c>
      <c r="E326" s="247" t="s">
        <v>16</v>
      </c>
      <c r="F326" s="248" t="s">
        <v>151</v>
      </c>
      <c r="G326" s="246"/>
      <c r="H326" s="249">
        <v>10</v>
      </c>
      <c r="I326" s="250"/>
      <c r="J326" s="246"/>
      <c r="K326" s="246"/>
      <c r="L326" s="251"/>
      <c r="M326" s="252"/>
      <c r="N326" s="253"/>
      <c r="O326" s="253"/>
      <c r="P326" s="253"/>
      <c r="Q326" s="253"/>
      <c r="R326" s="253"/>
      <c r="S326" s="253"/>
      <c r="T326" s="254"/>
      <c r="AT326" s="255" t="s">
        <v>149</v>
      </c>
      <c r="AU326" s="255" t="s">
        <v>82</v>
      </c>
      <c r="AV326" s="12" t="s">
        <v>145</v>
      </c>
      <c r="AW326" s="12" t="s">
        <v>35</v>
      </c>
      <c r="AX326" s="12" t="s">
        <v>80</v>
      </c>
      <c r="AY326" s="255" t="s">
        <v>138</v>
      </c>
    </row>
    <row r="327" s="1" customFormat="1" ht="25.5" customHeight="1">
      <c r="B327" s="44"/>
      <c r="C327" s="219" t="s">
        <v>494</v>
      </c>
      <c r="D327" s="219" t="s">
        <v>140</v>
      </c>
      <c r="E327" s="220" t="s">
        <v>495</v>
      </c>
      <c r="F327" s="221" t="s">
        <v>496</v>
      </c>
      <c r="G327" s="222" t="s">
        <v>172</v>
      </c>
      <c r="H327" s="223">
        <v>3</v>
      </c>
      <c r="I327" s="224"/>
      <c r="J327" s="225">
        <f>ROUND(I327*H327,2)</f>
        <v>0</v>
      </c>
      <c r="K327" s="221" t="s">
        <v>16</v>
      </c>
      <c r="L327" s="70"/>
      <c r="M327" s="226" t="s">
        <v>16</v>
      </c>
      <c r="N327" s="227" t="s">
        <v>43</v>
      </c>
      <c r="O327" s="45"/>
      <c r="P327" s="228">
        <f>O327*H327</f>
        <v>0</v>
      </c>
      <c r="Q327" s="228">
        <v>3.79</v>
      </c>
      <c r="R327" s="228">
        <f>Q327*H327</f>
        <v>11.370000000000001</v>
      </c>
      <c r="S327" s="228">
        <v>0</v>
      </c>
      <c r="T327" s="229">
        <f>S327*H327</f>
        <v>0</v>
      </c>
      <c r="AR327" s="22" t="s">
        <v>145</v>
      </c>
      <c r="AT327" s="22" t="s">
        <v>140</v>
      </c>
      <c r="AU327" s="22" t="s">
        <v>82</v>
      </c>
      <c r="AY327" s="22" t="s">
        <v>138</v>
      </c>
      <c r="BE327" s="230">
        <f>IF(N327="základní",J327,0)</f>
        <v>0</v>
      </c>
      <c r="BF327" s="230">
        <f>IF(N327="snížená",J327,0)</f>
        <v>0</v>
      </c>
      <c r="BG327" s="230">
        <f>IF(N327="zákl. přenesená",J327,0)</f>
        <v>0</v>
      </c>
      <c r="BH327" s="230">
        <f>IF(N327="sníž. přenesená",J327,0)</f>
        <v>0</v>
      </c>
      <c r="BI327" s="230">
        <f>IF(N327="nulová",J327,0)</f>
        <v>0</v>
      </c>
      <c r="BJ327" s="22" t="s">
        <v>80</v>
      </c>
      <c r="BK327" s="230">
        <f>ROUND(I327*H327,2)</f>
        <v>0</v>
      </c>
      <c r="BL327" s="22" t="s">
        <v>145</v>
      </c>
      <c r="BM327" s="22" t="s">
        <v>497</v>
      </c>
    </row>
    <row r="328" s="11" customFormat="1">
      <c r="B328" s="234"/>
      <c r="C328" s="235"/>
      <c r="D328" s="231" t="s">
        <v>149</v>
      </c>
      <c r="E328" s="236" t="s">
        <v>16</v>
      </c>
      <c r="F328" s="237" t="s">
        <v>498</v>
      </c>
      <c r="G328" s="235"/>
      <c r="H328" s="238">
        <v>3</v>
      </c>
      <c r="I328" s="239"/>
      <c r="J328" s="235"/>
      <c r="K328" s="235"/>
      <c r="L328" s="240"/>
      <c r="M328" s="241"/>
      <c r="N328" s="242"/>
      <c r="O328" s="242"/>
      <c r="P328" s="242"/>
      <c r="Q328" s="242"/>
      <c r="R328" s="242"/>
      <c r="S328" s="242"/>
      <c r="T328" s="243"/>
      <c r="AT328" s="244" t="s">
        <v>149</v>
      </c>
      <c r="AU328" s="244" t="s">
        <v>82</v>
      </c>
      <c r="AV328" s="11" t="s">
        <v>82</v>
      </c>
      <c r="AW328" s="11" t="s">
        <v>35</v>
      </c>
      <c r="AX328" s="11" t="s">
        <v>72</v>
      </c>
      <c r="AY328" s="244" t="s">
        <v>138</v>
      </c>
    </row>
    <row r="329" s="12" customFormat="1">
      <c r="B329" s="245"/>
      <c r="C329" s="246"/>
      <c r="D329" s="231" t="s">
        <v>149</v>
      </c>
      <c r="E329" s="247" t="s">
        <v>16</v>
      </c>
      <c r="F329" s="248" t="s">
        <v>151</v>
      </c>
      <c r="G329" s="246"/>
      <c r="H329" s="249">
        <v>3</v>
      </c>
      <c r="I329" s="250"/>
      <c r="J329" s="246"/>
      <c r="K329" s="246"/>
      <c r="L329" s="251"/>
      <c r="M329" s="252"/>
      <c r="N329" s="253"/>
      <c r="O329" s="253"/>
      <c r="P329" s="253"/>
      <c r="Q329" s="253"/>
      <c r="R329" s="253"/>
      <c r="S329" s="253"/>
      <c r="T329" s="254"/>
      <c r="AT329" s="255" t="s">
        <v>149</v>
      </c>
      <c r="AU329" s="255" t="s">
        <v>82</v>
      </c>
      <c r="AV329" s="12" t="s">
        <v>145</v>
      </c>
      <c r="AW329" s="12" t="s">
        <v>35</v>
      </c>
      <c r="AX329" s="12" t="s">
        <v>80</v>
      </c>
      <c r="AY329" s="255" t="s">
        <v>138</v>
      </c>
    </row>
    <row r="330" s="1" customFormat="1" ht="25.5" customHeight="1">
      <c r="B330" s="44"/>
      <c r="C330" s="219" t="s">
        <v>499</v>
      </c>
      <c r="D330" s="219" t="s">
        <v>140</v>
      </c>
      <c r="E330" s="220" t="s">
        <v>500</v>
      </c>
      <c r="F330" s="221" t="s">
        <v>476</v>
      </c>
      <c r="G330" s="222" t="s">
        <v>172</v>
      </c>
      <c r="H330" s="223">
        <v>2</v>
      </c>
      <c r="I330" s="224"/>
      <c r="J330" s="225">
        <f>ROUND(I330*H330,2)</f>
        <v>0</v>
      </c>
      <c r="K330" s="221" t="s">
        <v>16</v>
      </c>
      <c r="L330" s="70"/>
      <c r="M330" s="226" t="s">
        <v>16</v>
      </c>
      <c r="N330" s="227" t="s">
        <v>43</v>
      </c>
      <c r="O330" s="45"/>
      <c r="P330" s="228">
        <f>O330*H330</f>
        <v>0</v>
      </c>
      <c r="Q330" s="228">
        <v>4.4800000000000004</v>
      </c>
      <c r="R330" s="228">
        <f>Q330*H330</f>
        <v>8.9600000000000009</v>
      </c>
      <c r="S330" s="228">
        <v>0</v>
      </c>
      <c r="T330" s="229">
        <f>S330*H330</f>
        <v>0</v>
      </c>
      <c r="AR330" s="22" t="s">
        <v>145</v>
      </c>
      <c r="AT330" s="22" t="s">
        <v>140</v>
      </c>
      <c r="AU330" s="22" t="s">
        <v>82</v>
      </c>
      <c r="AY330" s="22" t="s">
        <v>138</v>
      </c>
      <c r="BE330" s="230">
        <f>IF(N330="základní",J330,0)</f>
        <v>0</v>
      </c>
      <c r="BF330" s="230">
        <f>IF(N330="snížená",J330,0)</f>
        <v>0</v>
      </c>
      <c r="BG330" s="230">
        <f>IF(N330="zákl. přenesená",J330,0)</f>
        <v>0</v>
      </c>
      <c r="BH330" s="230">
        <f>IF(N330="sníž. přenesená",J330,0)</f>
        <v>0</v>
      </c>
      <c r="BI330" s="230">
        <f>IF(N330="nulová",J330,0)</f>
        <v>0</v>
      </c>
      <c r="BJ330" s="22" t="s">
        <v>80</v>
      </c>
      <c r="BK330" s="230">
        <f>ROUND(I330*H330,2)</f>
        <v>0</v>
      </c>
      <c r="BL330" s="22" t="s">
        <v>145</v>
      </c>
      <c r="BM330" s="22" t="s">
        <v>501</v>
      </c>
    </row>
    <row r="331" s="11" customFormat="1">
      <c r="B331" s="234"/>
      <c r="C331" s="235"/>
      <c r="D331" s="231" t="s">
        <v>149</v>
      </c>
      <c r="E331" s="236" t="s">
        <v>16</v>
      </c>
      <c r="F331" s="237" t="s">
        <v>502</v>
      </c>
      <c r="G331" s="235"/>
      <c r="H331" s="238">
        <v>2</v>
      </c>
      <c r="I331" s="239"/>
      <c r="J331" s="235"/>
      <c r="K331" s="235"/>
      <c r="L331" s="240"/>
      <c r="M331" s="241"/>
      <c r="N331" s="242"/>
      <c r="O331" s="242"/>
      <c r="P331" s="242"/>
      <c r="Q331" s="242"/>
      <c r="R331" s="242"/>
      <c r="S331" s="242"/>
      <c r="T331" s="243"/>
      <c r="AT331" s="244" t="s">
        <v>149</v>
      </c>
      <c r="AU331" s="244" t="s">
        <v>82</v>
      </c>
      <c r="AV331" s="11" t="s">
        <v>82</v>
      </c>
      <c r="AW331" s="11" t="s">
        <v>35</v>
      </c>
      <c r="AX331" s="11" t="s">
        <v>72</v>
      </c>
      <c r="AY331" s="244" t="s">
        <v>138</v>
      </c>
    </row>
    <row r="332" s="12" customFormat="1">
      <c r="B332" s="245"/>
      <c r="C332" s="246"/>
      <c r="D332" s="231" t="s">
        <v>149</v>
      </c>
      <c r="E332" s="247" t="s">
        <v>16</v>
      </c>
      <c r="F332" s="248" t="s">
        <v>151</v>
      </c>
      <c r="G332" s="246"/>
      <c r="H332" s="249">
        <v>2</v>
      </c>
      <c r="I332" s="250"/>
      <c r="J332" s="246"/>
      <c r="K332" s="246"/>
      <c r="L332" s="251"/>
      <c r="M332" s="252"/>
      <c r="N332" s="253"/>
      <c r="O332" s="253"/>
      <c r="P332" s="253"/>
      <c r="Q332" s="253"/>
      <c r="R332" s="253"/>
      <c r="S332" s="253"/>
      <c r="T332" s="254"/>
      <c r="AT332" s="255" t="s">
        <v>149</v>
      </c>
      <c r="AU332" s="255" t="s">
        <v>82</v>
      </c>
      <c r="AV332" s="12" t="s">
        <v>145</v>
      </c>
      <c r="AW332" s="12" t="s">
        <v>35</v>
      </c>
      <c r="AX332" s="12" t="s">
        <v>80</v>
      </c>
      <c r="AY332" s="255" t="s">
        <v>138</v>
      </c>
    </row>
    <row r="333" s="1" customFormat="1" ht="25.5" customHeight="1">
      <c r="B333" s="44"/>
      <c r="C333" s="219" t="s">
        <v>503</v>
      </c>
      <c r="D333" s="219" t="s">
        <v>140</v>
      </c>
      <c r="E333" s="220" t="s">
        <v>504</v>
      </c>
      <c r="F333" s="221" t="s">
        <v>505</v>
      </c>
      <c r="G333" s="222" t="s">
        <v>172</v>
      </c>
      <c r="H333" s="223">
        <v>7</v>
      </c>
      <c r="I333" s="224"/>
      <c r="J333" s="225">
        <f>ROUND(I333*H333,2)</f>
        <v>0</v>
      </c>
      <c r="K333" s="221" t="s">
        <v>16</v>
      </c>
      <c r="L333" s="70"/>
      <c r="M333" s="226" t="s">
        <v>16</v>
      </c>
      <c r="N333" s="227" t="s">
        <v>43</v>
      </c>
      <c r="O333" s="45"/>
      <c r="P333" s="228">
        <f>O333*H333</f>
        <v>0</v>
      </c>
      <c r="Q333" s="228">
        <v>5.3399999999999999</v>
      </c>
      <c r="R333" s="228">
        <f>Q333*H333</f>
        <v>37.379999999999995</v>
      </c>
      <c r="S333" s="228">
        <v>0</v>
      </c>
      <c r="T333" s="229">
        <f>S333*H333</f>
        <v>0</v>
      </c>
      <c r="AR333" s="22" t="s">
        <v>145</v>
      </c>
      <c r="AT333" s="22" t="s">
        <v>140</v>
      </c>
      <c r="AU333" s="22" t="s">
        <v>82</v>
      </c>
      <c r="AY333" s="22" t="s">
        <v>138</v>
      </c>
      <c r="BE333" s="230">
        <f>IF(N333="základní",J333,0)</f>
        <v>0</v>
      </c>
      <c r="BF333" s="230">
        <f>IF(N333="snížená",J333,0)</f>
        <v>0</v>
      </c>
      <c r="BG333" s="230">
        <f>IF(N333="zákl. přenesená",J333,0)</f>
        <v>0</v>
      </c>
      <c r="BH333" s="230">
        <f>IF(N333="sníž. přenesená",J333,0)</f>
        <v>0</v>
      </c>
      <c r="BI333" s="230">
        <f>IF(N333="nulová",J333,0)</f>
        <v>0</v>
      </c>
      <c r="BJ333" s="22" t="s">
        <v>80</v>
      </c>
      <c r="BK333" s="230">
        <f>ROUND(I333*H333,2)</f>
        <v>0</v>
      </c>
      <c r="BL333" s="22" t="s">
        <v>145</v>
      </c>
      <c r="BM333" s="22" t="s">
        <v>506</v>
      </c>
    </row>
    <row r="334" s="11" customFormat="1">
      <c r="B334" s="234"/>
      <c r="C334" s="235"/>
      <c r="D334" s="231" t="s">
        <v>149</v>
      </c>
      <c r="E334" s="236" t="s">
        <v>16</v>
      </c>
      <c r="F334" s="237" t="s">
        <v>507</v>
      </c>
      <c r="G334" s="235"/>
      <c r="H334" s="238">
        <v>7</v>
      </c>
      <c r="I334" s="239"/>
      <c r="J334" s="235"/>
      <c r="K334" s="235"/>
      <c r="L334" s="240"/>
      <c r="M334" s="241"/>
      <c r="N334" s="242"/>
      <c r="O334" s="242"/>
      <c r="P334" s="242"/>
      <c r="Q334" s="242"/>
      <c r="R334" s="242"/>
      <c r="S334" s="242"/>
      <c r="T334" s="243"/>
      <c r="AT334" s="244" t="s">
        <v>149</v>
      </c>
      <c r="AU334" s="244" t="s">
        <v>82</v>
      </c>
      <c r="AV334" s="11" t="s">
        <v>82</v>
      </c>
      <c r="AW334" s="11" t="s">
        <v>35</v>
      </c>
      <c r="AX334" s="11" t="s">
        <v>72</v>
      </c>
      <c r="AY334" s="244" t="s">
        <v>138</v>
      </c>
    </row>
    <row r="335" s="12" customFormat="1">
      <c r="B335" s="245"/>
      <c r="C335" s="246"/>
      <c r="D335" s="231" t="s">
        <v>149</v>
      </c>
      <c r="E335" s="247" t="s">
        <v>16</v>
      </c>
      <c r="F335" s="248" t="s">
        <v>151</v>
      </c>
      <c r="G335" s="246"/>
      <c r="H335" s="249">
        <v>7</v>
      </c>
      <c r="I335" s="250"/>
      <c r="J335" s="246"/>
      <c r="K335" s="246"/>
      <c r="L335" s="251"/>
      <c r="M335" s="252"/>
      <c r="N335" s="253"/>
      <c r="O335" s="253"/>
      <c r="P335" s="253"/>
      <c r="Q335" s="253"/>
      <c r="R335" s="253"/>
      <c r="S335" s="253"/>
      <c r="T335" s="254"/>
      <c r="AT335" s="255" t="s">
        <v>149</v>
      </c>
      <c r="AU335" s="255" t="s">
        <v>82</v>
      </c>
      <c r="AV335" s="12" t="s">
        <v>145</v>
      </c>
      <c r="AW335" s="12" t="s">
        <v>35</v>
      </c>
      <c r="AX335" s="12" t="s">
        <v>80</v>
      </c>
      <c r="AY335" s="255" t="s">
        <v>138</v>
      </c>
    </row>
    <row r="336" s="1" customFormat="1" ht="51" customHeight="1">
      <c r="B336" s="44"/>
      <c r="C336" s="219" t="s">
        <v>508</v>
      </c>
      <c r="D336" s="219" t="s">
        <v>140</v>
      </c>
      <c r="E336" s="220" t="s">
        <v>509</v>
      </c>
      <c r="F336" s="221" t="s">
        <v>510</v>
      </c>
      <c r="G336" s="222" t="s">
        <v>172</v>
      </c>
      <c r="H336" s="223">
        <v>7</v>
      </c>
      <c r="I336" s="224"/>
      <c r="J336" s="225">
        <f>ROUND(I336*H336,2)</f>
        <v>0</v>
      </c>
      <c r="K336" s="221" t="s">
        <v>16</v>
      </c>
      <c r="L336" s="70"/>
      <c r="M336" s="226" t="s">
        <v>16</v>
      </c>
      <c r="N336" s="227" t="s">
        <v>43</v>
      </c>
      <c r="O336" s="45"/>
      <c r="P336" s="228">
        <f>O336*H336</f>
        <v>0</v>
      </c>
      <c r="Q336" s="228">
        <v>19.3218</v>
      </c>
      <c r="R336" s="228">
        <f>Q336*H336</f>
        <v>135.2526</v>
      </c>
      <c r="S336" s="228">
        <v>0</v>
      </c>
      <c r="T336" s="229">
        <f>S336*H336</f>
        <v>0</v>
      </c>
      <c r="AR336" s="22" t="s">
        <v>145</v>
      </c>
      <c r="AT336" s="22" t="s">
        <v>140</v>
      </c>
      <c r="AU336" s="22" t="s">
        <v>82</v>
      </c>
      <c r="AY336" s="22" t="s">
        <v>138</v>
      </c>
      <c r="BE336" s="230">
        <f>IF(N336="základní",J336,0)</f>
        <v>0</v>
      </c>
      <c r="BF336" s="230">
        <f>IF(N336="snížená",J336,0)</f>
        <v>0</v>
      </c>
      <c r="BG336" s="230">
        <f>IF(N336="zákl. přenesená",J336,0)</f>
        <v>0</v>
      </c>
      <c r="BH336" s="230">
        <f>IF(N336="sníž. přenesená",J336,0)</f>
        <v>0</v>
      </c>
      <c r="BI336" s="230">
        <f>IF(N336="nulová",J336,0)</f>
        <v>0</v>
      </c>
      <c r="BJ336" s="22" t="s">
        <v>80</v>
      </c>
      <c r="BK336" s="230">
        <f>ROUND(I336*H336,2)</f>
        <v>0</v>
      </c>
      <c r="BL336" s="22" t="s">
        <v>145</v>
      </c>
      <c r="BM336" s="22" t="s">
        <v>511</v>
      </c>
    </row>
    <row r="337" s="1" customFormat="1">
      <c r="B337" s="44"/>
      <c r="C337" s="72"/>
      <c r="D337" s="231" t="s">
        <v>147</v>
      </c>
      <c r="E337" s="72"/>
      <c r="F337" s="232" t="s">
        <v>512</v>
      </c>
      <c r="G337" s="72"/>
      <c r="H337" s="72"/>
      <c r="I337" s="189"/>
      <c r="J337" s="72"/>
      <c r="K337" s="72"/>
      <c r="L337" s="70"/>
      <c r="M337" s="233"/>
      <c r="N337" s="45"/>
      <c r="O337" s="45"/>
      <c r="P337" s="45"/>
      <c r="Q337" s="45"/>
      <c r="R337" s="45"/>
      <c r="S337" s="45"/>
      <c r="T337" s="93"/>
      <c r="AT337" s="22" t="s">
        <v>147</v>
      </c>
      <c r="AU337" s="22" t="s">
        <v>82</v>
      </c>
    </row>
    <row r="338" s="11" customFormat="1">
      <c r="B338" s="234"/>
      <c r="C338" s="235"/>
      <c r="D338" s="231" t="s">
        <v>149</v>
      </c>
      <c r="E338" s="236" t="s">
        <v>16</v>
      </c>
      <c r="F338" s="237" t="s">
        <v>513</v>
      </c>
      <c r="G338" s="235"/>
      <c r="H338" s="238">
        <v>7</v>
      </c>
      <c r="I338" s="239"/>
      <c r="J338" s="235"/>
      <c r="K338" s="235"/>
      <c r="L338" s="240"/>
      <c r="M338" s="241"/>
      <c r="N338" s="242"/>
      <c r="O338" s="242"/>
      <c r="P338" s="242"/>
      <c r="Q338" s="242"/>
      <c r="R338" s="242"/>
      <c r="S338" s="242"/>
      <c r="T338" s="243"/>
      <c r="AT338" s="244" t="s">
        <v>149</v>
      </c>
      <c r="AU338" s="244" t="s">
        <v>82</v>
      </c>
      <c r="AV338" s="11" t="s">
        <v>82</v>
      </c>
      <c r="AW338" s="11" t="s">
        <v>35</v>
      </c>
      <c r="AX338" s="11" t="s">
        <v>72</v>
      </c>
      <c r="AY338" s="244" t="s">
        <v>138</v>
      </c>
    </row>
    <row r="339" s="12" customFormat="1">
      <c r="B339" s="245"/>
      <c r="C339" s="246"/>
      <c r="D339" s="231" t="s">
        <v>149</v>
      </c>
      <c r="E339" s="247" t="s">
        <v>16</v>
      </c>
      <c r="F339" s="248" t="s">
        <v>151</v>
      </c>
      <c r="G339" s="246"/>
      <c r="H339" s="249">
        <v>7</v>
      </c>
      <c r="I339" s="250"/>
      <c r="J339" s="246"/>
      <c r="K339" s="246"/>
      <c r="L339" s="251"/>
      <c r="M339" s="252"/>
      <c r="N339" s="253"/>
      <c r="O339" s="253"/>
      <c r="P339" s="253"/>
      <c r="Q339" s="253"/>
      <c r="R339" s="253"/>
      <c r="S339" s="253"/>
      <c r="T339" s="254"/>
      <c r="AT339" s="255" t="s">
        <v>149</v>
      </c>
      <c r="AU339" s="255" t="s">
        <v>82</v>
      </c>
      <c r="AV339" s="12" t="s">
        <v>145</v>
      </c>
      <c r="AW339" s="12" t="s">
        <v>35</v>
      </c>
      <c r="AX339" s="12" t="s">
        <v>80</v>
      </c>
      <c r="AY339" s="255" t="s">
        <v>138</v>
      </c>
    </row>
    <row r="340" s="1" customFormat="1" ht="16.5" customHeight="1">
      <c r="B340" s="44"/>
      <c r="C340" s="219" t="s">
        <v>514</v>
      </c>
      <c r="D340" s="219" t="s">
        <v>140</v>
      </c>
      <c r="E340" s="220" t="s">
        <v>515</v>
      </c>
      <c r="F340" s="221" t="s">
        <v>516</v>
      </c>
      <c r="G340" s="222" t="s">
        <v>172</v>
      </c>
      <c r="H340" s="223">
        <v>3</v>
      </c>
      <c r="I340" s="224"/>
      <c r="J340" s="225">
        <f>ROUND(I340*H340,2)</f>
        <v>0</v>
      </c>
      <c r="K340" s="221" t="s">
        <v>16</v>
      </c>
      <c r="L340" s="70"/>
      <c r="M340" s="226" t="s">
        <v>16</v>
      </c>
      <c r="N340" s="227" t="s">
        <v>43</v>
      </c>
      <c r="O340" s="45"/>
      <c r="P340" s="228">
        <f>O340*H340</f>
        <v>0</v>
      </c>
      <c r="Q340" s="228">
        <v>0.59999999999999998</v>
      </c>
      <c r="R340" s="228">
        <f>Q340*H340</f>
        <v>1.7999999999999998</v>
      </c>
      <c r="S340" s="228">
        <v>0</v>
      </c>
      <c r="T340" s="229">
        <f>S340*H340</f>
        <v>0</v>
      </c>
      <c r="AR340" s="22" t="s">
        <v>145</v>
      </c>
      <c r="AT340" s="22" t="s">
        <v>140</v>
      </c>
      <c r="AU340" s="22" t="s">
        <v>82</v>
      </c>
      <c r="AY340" s="22" t="s">
        <v>138</v>
      </c>
      <c r="BE340" s="230">
        <f>IF(N340="základní",J340,0)</f>
        <v>0</v>
      </c>
      <c r="BF340" s="230">
        <f>IF(N340="snížená",J340,0)</f>
        <v>0</v>
      </c>
      <c r="BG340" s="230">
        <f>IF(N340="zákl. přenesená",J340,0)</f>
        <v>0</v>
      </c>
      <c r="BH340" s="230">
        <f>IF(N340="sníž. přenesená",J340,0)</f>
        <v>0</v>
      </c>
      <c r="BI340" s="230">
        <f>IF(N340="nulová",J340,0)</f>
        <v>0</v>
      </c>
      <c r="BJ340" s="22" t="s">
        <v>80</v>
      </c>
      <c r="BK340" s="230">
        <f>ROUND(I340*H340,2)</f>
        <v>0</v>
      </c>
      <c r="BL340" s="22" t="s">
        <v>145</v>
      </c>
      <c r="BM340" s="22" t="s">
        <v>517</v>
      </c>
    </row>
    <row r="341" s="11" customFormat="1">
      <c r="B341" s="234"/>
      <c r="C341" s="235"/>
      <c r="D341" s="231" t="s">
        <v>149</v>
      </c>
      <c r="E341" s="236" t="s">
        <v>16</v>
      </c>
      <c r="F341" s="237" t="s">
        <v>518</v>
      </c>
      <c r="G341" s="235"/>
      <c r="H341" s="238">
        <v>3</v>
      </c>
      <c r="I341" s="239"/>
      <c r="J341" s="235"/>
      <c r="K341" s="235"/>
      <c r="L341" s="240"/>
      <c r="M341" s="241"/>
      <c r="N341" s="242"/>
      <c r="O341" s="242"/>
      <c r="P341" s="242"/>
      <c r="Q341" s="242"/>
      <c r="R341" s="242"/>
      <c r="S341" s="242"/>
      <c r="T341" s="243"/>
      <c r="AT341" s="244" t="s">
        <v>149</v>
      </c>
      <c r="AU341" s="244" t="s">
        <v>82</v>
      </c>
      <c r="AV341" s="11" t="s">
        <v>82</v>
      </c>
      <c r="AW341" s="11" t="s">
        <v>35</v>
      </c>
      <c r="AX341" s="11" t="s">
        <v>72</v>
      </c>
      <c r="AY341" s="244" t="s">
        <v>138</v>
      </c>
    </row>
    <row r="342" s="12" customFormat="1">
      <c r="B342" s="245"/>
      <c r="C342" s="246"/>
      <c r="D342" s="231" t="s">
        <v>149</v>
      </c>
      <c r="E342" s="247" t="s">
        <v>16</v>
      </c>
      <c r="F342" s="248" t="s">
        <v>151</v>
      </c>
      <c r="G342" s="246"/>
      <c r="H342" s="249">
        <v>3</v>
      </c>
      <c r="I342" s="250"/>
      <c r="J342" s="246"/>
      <c r="K342" s="246"/>
      <c r="L342" s="251"/>
      <c r="M342" s="252"/>
      <c r="N342" s="253"/>
      <c r="O342" s="253"/>
      <c r="P342" s="253"/>
      <c r="Q342" s="253"/>
      <c r="R342" s="253"/>
      <c r="S342" s="253"/>
      <c r="T342" s="254"/>
      <c r="AT342" s="255" t="s">
        <v>149</v>
      </c>
      <c r="AU342" s="255" t="s">
        <v>82</v>
      </c>
      <c r="AV342" s="12" t="s">
        <v>145</v>
      </c>
      <c r="AW342" s="12" t="s">
        <v>35</v>
      </c>
      <c r="AX342" s="12" t="s">
        <v>80</v>
      </c>
      <c r="AY342" s="255" t="s">
        <v>138</v>
      </c>
    </row>
    <row r="343" s="1" customFormat="1" ht="25.5" customHeight="1">
      <c r="B343" s="44"/>
      <c r="C343" s="219" t="s">
        <v>519</v>
      </c>
      <c r="D343" s="219" t="s">
        <v>140</v>
      </c>
      <c r="E343" s="220" t="s">
        <v>520</v>
      </c>
      <c r="F343" s="221" t="s">
        <v>521</v>
      </c>
      <c r="G343" s="222" t="s">
        <v>172</v>
      </c>
      <c r="H343" s="223">
        <v>57</v>
      </c>
      <c r="I343" s="224"/>
      <c r="J343" s="225">
        <f>ROUND(I343*H343,2)</f>
        <v>0</v>
      </c>
      <c r="K343" s="221" t="s">
        <v>144</v>
      </c>
      <c r="L343" s="70"/>
      <c r="M343" s="226" t="s">
        <v>16</v>
      </c>
      <c r="N343" s="227" t="s">
        <v>43</v>
      </c>
      <c r="O343" s="45"/>
      <c r="P343" s="228">
        <f>O343*H343</f>
        <v>0</v>
      </c>
      <c r="Q343" s="228">
        <v>0.21734000000000001</v>
      </c>
      <c r="R343" s="228">
        <f>Q343*H343</f>
        <v>12.38838</v>
      </c>
      <c r="S343" s="228">
        <v>0</v>
      </c>
      <c r="T343" s="229">
        <f>S343*H343</f>
        <v>0</v>
      </c>
      <c r="AR343" s="22" t="s">
        <v>145</v>
      </c>
      <c r="AT343" s="22" t="s">
        <v>140</v>
      </c>
      <c r="AU343" s="22" t="s">
        <v>82</v>
      </c>
      <c r="AY343" s="22" t="s">
        <v>138</v>
      </c>
      <c r="BE343" s="230">
        <f>IF(N343="základní",J343,0)</f>
        <v>0</v>
      </c>
      <c r="BF343" s="230">
        <f>IF(N343="snížená",J343,0)</f>
        <v>0</v>
      </c>
      <c r="BG343" s="230">
        <f>IF(N343="zákl. přenesená",J343,0)</f>
        <v>0</v>
      </c>
      <c r="BH343" s="230">
        <f>IF(N343="sníž. přenesená",J343,0)</f>
        <v>0</v>
      </c>
      <c r="BI343" s="230">
        <f>IF(N343="nulová",J343,0)</f>
        <v>0</v>
      </c>
      <c r="BJ343" s="22" t="s">
        <v>80</v>
      </c>
      <c r="BK343" s="230">
        <f>ROUND(I343*H343,2)</f>
        <v>0</v>
      </c>
      <c r="BL343" s="22" t="s">
        <v>145</v>
      </c>
      <c r="BM343" s="22" t="s">
        <v>522</v>
      </c>
    </row>
    <row r="344" s="1" customFormat="1">
      <c r="B344" s="44"/>
      <c r="C344" s="72"/>
      <c r="D344" s="231" t="s">
        <v>147</v>
      </c>
      <c r="E344" s="72"/>
      <c r="F344" s="232" t="s">
        <v>523</v>
      </c>
      <c r="G344" s="72"/>
      <c r="H344" s="72"/>
      <c r="I344" s="189"/>
      <c r="J344" s="72"/>
      <c r="K344" s="72"/>
      <c r="L344" s="70"/>
      <c r="M344" s="233"/>
      <c r="N344" s="45"/>
      <c r="O344" s="45"/>
      <c r="P344" s="45"/>
      <c r="Q344" s="45"/>
      <c r="R344" s="45"/>
      <c r="S344" s="45"/>
      <c r="T344" s="93"/>
      <c r="AT344" s="22" t="s">
        <v>147</v>
      </c>
      <c r="AU344" s="22" t="s">
        <v>82</v>
      </c>
    </row>
    <row r="345" s="11" customFormat="1">
      <c r="B345" s="234"/>
      <c r="C345" s="235"/>
      <c r="D345" s="231" t="s">
        <v>149</v>
      </c>
      <c r="E345" s="236" t="s">
        <v>16</v>
      </c>
      <c r="F345" s="237" t="s">
        <v>524</v>
      </c>
      <c r="G345" s="235"/>
      <c r="H345" s="238">
        <v>57</v>
      </c>
      <c r="I345" s="239"/>
      <c r="J345" s="235"/>
      <c r="K345" s="235"/>
      <c r="L345" s="240"/>
      <c r="M345" s="241"/>
      <c r="N345" s="242"/>
      <c r="O345" s="242"/>
      <c r="P345" s="242"/>
      <c r="Q345" s="242"/>
      <c r="R345" s="242"/>
      <c r="S345" s="242"/>
      <c r="T345" s="243"/>
      <c r="AT345" s="244" t="s">
        <v>149</v>
      </c>
      <c r="AU345" s="244" t="s">
        <v>82</v>
      </c>
      <c r="AV345" s="11" t="s">
        <v>82</v>
      </c>
      <c r="AW345" s="11" t="s">
        <v>35</v>
      </c>
      <c r="AX345" s="11" t="s">
        <v>72</v>
      </c>
      <c r="AY345" s="244" t="s">
        <v>138</v>
      </c>
    </row>
    <row r="346" s="12" customFormat="1">
      <c r="B346" s="245"/>
      <c r="C346" s="246"/>
      <c r="D346" s="231" t="s">
        <v>149</v>
      </c>
      <c r="E346" s="247" t="s">
        <v>16</v>
      </c>
      <c r="F346" s="248" t="s">
        <v>151</v>
      </c>
      <c r="G346" s="246"/>
      <c r="H346" s="249">
        <v>57</v>
      </c>
      <c r="I346" s="250"/>
      <c r="J346" s="246"/>
      <c r="K346" s="246"/>
      <c r="L346" s="251"/>
      <c r="M346" s="252"/>
      <c r="N346" s="253"/>
      <c r="O346" s="253"/>
      <c r="P346" s="253"/>
      <c r="Q346" s="253"/>
      <c r="R346" s="253"/>
      <c r="S346" s="253"/>
      <c r="T346" s="254"/>
      <c r="AT346" s="255" t="s">
        <v>149</v>
      </c>
      <c r="AU346" s="255" t="s">
        <v>82</v>
      </c>
      <c r="AV346" s="12" t="s">
        <v>145</v>
      </c>
      <c r="AW346" s="12" t="s">
        <v>35</v>
      </c>
      <c r="AX346" s="12" t="s">
        <v>80</v>
      </c>
      <c r="AY346" s="255" t="s">
        <v>138</v>
      </c>
    </row>
    <row r="347" s="1" customFormat="1" ht="16.5" customHeight="1">
      <c r="B347" s="44"/>
      <c r="C347" s="256" t="s">
        <v>525</v>
      </c>
      <c r="D347" s="256" t="s">
        <v>290</v>
      </c>
      <c r="E347" s="257" t="s">
        <v>526</v>
      </c>
      <c r="F347" s="258" t="s">
        <v>527</v>
      </c>
      <c r="G347" s="259" t="s">
        <v>172</v>
      </c>
      <c r="H347" s="260">
        <v>51</v>
      </c>
      <c r="I347" s="261"/>
      <c r="J347" s="262">
        <f>ROUND(I347*H347,2)</f>
        <v>0</v>
      </c>
      <c r="K347" s="258" t="s">
        <v>144</v>
      </c>
      <c r="L347" s="263"/>
      <c r="M347" s="264" t="s">
        <v>16</v>
      </c>
      <c r="N347" s="265" t="s">
        <v>43</v>
      </c>
      <c r="O347" s="45"/>
      <c r="P347" s="228">
        <f>O347*H347</f>
        <v>0</v>
      </c>
      <c r="Q347" s="228">
        <v>0.10100000000000001</v>
      </c>
      <c r="R347" s="228">
        <f>Q347*H347</f>
        <v>5.1510000000000007</v>
      </c>
      <c r="S347" s="228">
        <v>0</v>
      </c>
      <c r="T347" s="229">
        <f>S347*H347</f>
        <v>0</v>
      </c>
      <c r="AR347" s="22" t="s">
        <v>185</v>
      </c>
      <c r="AT347" s="22" t="s">
        <v>290</v>
      </c>
      <c r="AU347" s="22" t="s">
        <v>82</v>
      </c>
      <c r="AY347" s="22" t="s">
        <v>138</v>
      </c>
      <c r="BE347" s="230">
        <f>IF(N347="základní",J347,0)</f>
        <v>0</v>
      </c>
      <c r="BF347" s="230">
        <f>IF(N347="snížená",J347,0)</f>
        <v>0</v>
      </c>
      <c r="BG347" s="230">
        <f>IF(N347="zákl. přenesená",J347,0)</f>
        <v>0</v>
      </c>
      <c r="BH347" s="230">
        <f>IF(N347="sníž. přenesená",J347,0)</f>
        <v>0</v>
      </c>
      <c r="BI347" s="230">
        <f>IF(N347="nulová",J347,0)</f>
        <v>0</v>
      </c>
      <c r="BJ347" s="22" t="s">
        <v>80</v>
      </c>
      <c r="BK347" s="230">
        <f>ROUND(I347*H347,2)</f>
        <v>0</v>
      </c>
      <c r="BL347" s="22" t="s">
        <v>145</v>
      </c>
      <c r="BM347" s="22" t="s">
        <v>528</v>
      </c>
    </row>
    <row r="348" s="11" customFormat="1">
      <c r="B348" s="234"/>
      <c r="C348" s="235"/>
      <c r="D348" s="231" t="s">
        <v>149</v>
      </c>
      <c r="E348" s="236" t="s">
        <v>16</v>
      </c>
      <c r="F348" s="237" t="s">
        <v>417</v>
      </c>
      <c r="G348" s="235"/>
      <c r="H348" s="238">
        <v>51</v>
      </c>
      <c r="I348" s="239"/>
      <c r="J348" s="235"/>
      <c r="K348" s="235"/>
      <c r="L348" s="240"/>
      <c r="M348" s="241"/>
      <c r="N348" s="242"/>
      <c r="O348" s="242"/>
      <c r="P348" s="242"/>
      <c r="Q348" s="242"/>
      <c r="R348" s="242"/>
      <c r="S348" s="242"/>
      <c r="T348" s="243"/>
      <c r="AT348" s="244" t="s">
        <v>149</v>
      </c>
      <c r="AU348" s="244" t="s">
        <v>82</v>
      </c>
      <c r="AV348" s="11" t="s">
        <v>82</v>
      </c>
      <c r="AW348" s="11" t="s">
        <v>35</v>
      </c>
      <c r="AX348" s="11" t="s">
        <v>72</v>
      </c>
      <c r="AY348" s="244" t="s">
        <v>138</v>
      </c>
    </row>
    <row r="349" s="12" customFormat="1">
      <c r="B349" s="245"/>
      <c r="C349" s="246"/>
      <c r="D349" s="231" t="s">
        <v>149</v>
      </c>
      <c r="E349" s="247" t="s">
        <v>16</v>
      </c>
      <c r="F349" s="248" t="s">
        <v>151</v>
      </c>
      <c r="G349" s="246"/>
      <c r="H349" s="249">
        <v>51</v>
      </c>
      <c r="I349" s="250"/>
      <c r="J349" s="246"/>
      <c r="K349" s="246"/>
      <c r="L349" s="251"/>
      <c r="M349" s="252"/>
      <c r="N349" s="253"/>
      <c r="O349" s="253"/>
      <c r="P349" s="253"/>
      <c r="Q349" s="253"/>
      <c r="R349" s="253"/>
      <c r="S349" s="253"/>
      <c r="T349" s="254"/>
      <c r="AT349" s="255" t="s">
        <v>149</v>
      </c>
      <c r="AU349" s="255" t="s">
        <v>82</v>
      </c>
      <c r="AV349" s="12" t="s">
        <v>145</v>
      </c>
      <c r="AW349" s="12" t="s">
        <v>35</v>
      </c>
      <c r="AX349" s="12" t="s">
        <v>80</v>
      </c>
      <c r="AY349" s="255" t="s">
        <v>138</v>
      </c>
    </row>
    <row r="350" s="1" customFormat="1" ht="16.5" customHeight="1">
      <c r="B350" s="44"/>
      <c r="C350" s="256" t="s">
        <v>529</v>
      </c>
      <c r="D350" s="256" t="s">
        <v>290</v>
      </c>
      <c r="E350" s="257" t="s">
        <v>530</v>
      </c>
      <c r="F350" s="258" t="s">
        <v>531</v>
      </c>
      <c r="G350" s="259" t="s">
        <v>172</v>
      </c>
      <c r="H350" s="260">
        <v>6</v>
      </c>
      <c r="I350" s="261"/>
      <c r="J350" s="262">
        <f>ROUND(I350*H350,2)</f>
        <v>0</v>
      </c>
      <c r="K350" s="258" t="s">
        <v>16</v>
      </c>
      <c r="L350" s="263"/>
      <c r="M350" s="264" t="s">
        <v>16</v>
      </c>
      <c r="N350" s="265" t="s">
        <v>43</v>
      </c>
      <c r="O350" s="45"/>
      <c r="P350" s="228">
        <f>O350*H350</f>
        <v>0</v>
      </c>
      <c r="Q350" s="228">
        <v>0.12130000000000001</v>
      </c>
      <c r="R350" s="228">
        <f>Q350*H350</f>
        <v>0.7278</v>
      </c>
      <c r="S350" s="228">
        <v>0</v>
      </c>
      <c r="T350" s="229">
        <f>S350*H350</f>
        <v>0</v>
      </c>
      <c r="AR350" s="22" t="s">
        <v>185</v>
      </c>
      <c r="AT350" s="22" t="s">
        <v>290</v>
      </c>
      <c r="AU350" s="22" t="s">
        <v>82</v>
      </c>
      <c r="AY350" s="22" t="s">
        <v>138</v>
      </c>
      <c r="BE350" s="230">
        <f>IF(N350="základní",J350,0)</f>
        <v>0</v>
      </c>
      <c r="BF350" s="230">
        <f>IF(N350="snížená",J350,0)</f>
        <v>0</v>
      </c>
      <c r="BG350" s="230">
        <f>IF(N350="zákl. přenesená",J350,0)</f>
        <v>0</v>
      </c>
      <c r="BH350" s="230">
        <f>IF(N350="sníž. přenesená",J350,0)</f>
        <v>0</v>
      </c>
      <c r="BI350" s="230">
        <f>IF(N350="nulová",J350,0)</f>
        <v>0</v>
      </c>
      <c r="BJ350" s="22" t="s">
        <v>80</v>
      </c>
      <c r="BK350" s="230">
        <f>ROUND(I350*H350,2)</f>
        <v>0</v>
      </c>
      <c r="BL350" s="22" t="s">
        <v>145</v>
      </c>
      <c r="BM350" s="22" t="s">
        <v>532</v>
      </c>
    </row>
    <row r="351" s="11" customFormat="1">
      <c r="B351" s="234"/>
      <c r="C351" s="235"/>
      <c r="D351" s="231" t="s">
        <v>149</v>
      </c>
      <c r="E351" s="236" t="s">
        <v>16</v>
      </c>
      <c r="F351" s="237" t="s">
        <v>176</v>
      </c>
      <c r="G351" s="235"/>
      <c r="H351" s="238">
        <v>6</v>
      </c>
      <c r="I351" s="239"/>
      <c r="J351" s="235"/>
      <c r="K351" s="235"/>
      <c r="L351" s="240"/>
      <c r="M351" s="241"/>
      <c r="N351" s="242"/>
      <c r="O351" s="242"/>
      <c r="P351" s="242"/>
      <c r="Q351" s="242"/>
      <c r="R351" s="242"/>
      <c r="S351" s="242"/>
      <c r="T351" s="243"/>
      <c r="AT351" s="244" t="s">
        <v>149</v>
      </c>
      <c r="AU351" s="244" t="s">
        <v>82</v>
      </c>
      <c r="AV351" s="11" t="s">
        <v>82</v>
      </c>
      <c r="AW351" s="11" t="s">
        <v>35</v>
      </c>
      <c r="AX351" s="11" t="s">
        <v>72</v>
      </c>
      <c r="AY351" s="244" t="s">
        <v>138</v>
      </c>
    </row>
    <row r="352" s="12" customFormat="1">
      <c r="B352" s="245"/>
      <c r="C352" s="246"/>
      <c r="D352" s="231" t="s">
        <v>149</v>
      </c>
      <c r="E352" s="247" t="s">
        <v>16</v>
      </c>
      <c r="F352" s="248" t="s">
        <v>151</v>
      </c>
      <c r="G352" s="246"/>
      <c r="H352" s="249">
        <v>6</v>
      </c>
      <c r="I352" s="250"/>
      <c r="J352" s="246"/>
      <c r="K352" s="246"/>
      <c r="L352" s="251"/>
      <c r="M352" s="252"/>
      <c r="N352" s="253"/>
      <c r="O352" s="253"/>
      <c r="P352" s="253"/>
      <c r="Q352" s="253"/>
      <c r="R352" s="253"/>
      <c r="S352" s="253"/>
      <c r="T352" s="254"/>
      <c r="AT352" s="255" t="s">
        <v>149</v>
      </c>
      <c r="AU352" s="255" t="s">
        <v>82</v>
      </c>
      <c r="AV352" s="12" t="s">
        <v>145</v>
      </c>
      <c r="AW352" s="12" t="s">
        <v>35</v>
      </c>
      <c r="AX352" s="12" t="s">
        <v>80</v>
      </c>
      <c r="AY352" s="255" t="s">
        <v>138</v>
      </c>
    </row>
    <row r="353" s="1" customFormat="1" ht="25.5" customHeight="1">
      <c r="B353" s="44"/>
      <c r="C353" s="219" t="s">
        <v>533</v>
      </c>
      <c r="D353" s="219" t="s">
        <v>140</v>
      </c>
      <c r="E353" s="220" t="s">
        <v>534</v>
      </c>
      <c r="F353" s="221" t="s">
        <v>535</v>
      </c>
      <c r="G353" s="222" t="s">
        <v>197</v>
      </c>
      <c r="H353" s="223">
        <v>31.989999999999998</v>
      </c>
      <c r="I353" s="224"/>
      <c r="J353" s="225">
        <f>ROUND(I353*H353,2)</f>
        <v>0</v>
      </c>
      <c r="K353" s="221" t="s">
        <v>144</v>
      </c>
      <c r="L353" s="70"/>
      <c r="M353" s="226" t="s">
        <v>16</v>
      </c>
      <c r="N353" s="227" t="s">
        <v>43</v>
      </c>
      <c r="O353" s="45"/>
      <c r="P353" s="228">
        <f>O353*H353</f>
        <v>0</v>
      </c>
      <c r="Q353" s="228">
        <v>0</v>
      </c>
      <c r="R353" s="228">
        <f>Q353*H353</f>
        <v>0</v>
      </c>
      <c r="S353" s="228">
        <v>0</v>
      </c>
      <c r="T353" s="229">
        <f>S353*H353</f>
        <v>0</v>
      </c>
      <c r="AR353" s="22" t="s">
        <v>145</v>
      </c>
      <c r="AT353" s="22" t="s">
        <v>140</v>
      </c>
      <c r="AU353" s="22" t="s">
        <v>82</v>
      </c>
      <c r="AY353" s="22" t="s">
        <v>138</v>
      </c>
      <c r="BE353" s="230">
        <f>IF(N353="základní",J353,0)</f>
        <v>0</v>
      </c>
      <c r="BF353" s="230">
        <f>IF(N353="snížená",J353,0)</f>
        <v>0</v>
      </c>
      <c r="BG353" s="230">
        <f>IF(N353="zákl. přenesená",J353,0)</f>
        <v>0</v>
      </c>
      <c r="BH353" s="230">
        <f>IF(N353="sníž. přenesená",J353,0)</f>
        <v>0</v>
      </c>
      <c r="BI353" s="230">
        <f>IF(N353="nulová",J353,0)</f>
        <v>0</v>
      </c>
      <c r="BJ353" s="22" t="s">
        <v>80</v>
      </c>
      <c r="BK353" s="230">
        <f>ROUND(I353*H353,2)</f>
        <v>0</v>
      </c>
      <c r="BL353" s="22" t="s">
        <v>145</v>
      </c>
      <c r="BM353" s="22" t="s">
        <v>536</v>
      </c>
    </row>
    <row r="354" s="1" customFormat="1">
      <c r="B354" s="44"/>
      <c r="C354" s="72"/>
      <c r="D354" s="231" t="s">
        <v>147</v>
      </c>
      <c r="E354" s="72"/>
      <c r="F354" s="232" t="s">
        <v>537</v>
      </c>
      <c r="G354" s="72"/>
      <c r="H354" s="72"/>
      <c r="I354" s="189"/>
      <c r="J354" s="72"/>
      <c r="K354" s="72"/>
      <c r="L354" s="70"/>
      <c r="M354" s="233"/>
      <c r="N354" s="45"/>
      <c r="O354" s="45"/>
      <c r="P354" s="45"/>
      <c r="Q354" s="45"/>
      <c r="R354" s="45"/>
      <c r="S354" s="45"/>
      <c r="T354" s="93"/>
      <c r="AT354" s="22" t="s">
        <v>147</v>
      </c>
      <c r="AU354" s="22" t="s">
        <v>82</v>
      </c>
    </row>
    <row r="355" s="11" customFormat="1">
      <c r="B355" s="234"/>
      <c r="C355" s="235"/>
      <c r="D355" s="231" t="s">
        <v>149</v>
      </c>
      <c r="E355" s="236" t="s">
        <v>16</v>
      </c>
      <c r="F355" s="237" t="s">
        <v>538</v>
      </c>
      <c r="G355" s="235"/>
      <c r="H355" s="238">
        <v>31.989999999999998</v>
      </c>
      <c r="I355" s="239"/>
      <c r="J355" s="235"/>
      <c r="K355" s="235"/>
      <c r="L355" s="240"/>
      <c r="M355" s="241"/>
      <c r="N355" s="242"/>
      <c r="O355" s="242"/>
      <c r="P355" s="242"/>
      <c r="Q355" s="242"/>
      <c r="R355" s="242"/>
      <c r="S355" s="242"/>
      <c r="T355" s="243"/>
      <c r="AT355" s="244" t="s">
        <v>149</v>
      </c>
      <c r="AU355" s="244" t="s">
        <v>82</v>
      </c>
      <c r="AV355" s="11" t="s">
        <v>82</v>
      </c>
      <c r="AW355" s="11" t="s">
        <v>35</v>
      </c>
      <c r="AX355" s="11" t="s">
        <v>72</v>
      </c>
      <c r="AY355" s="244" t="s">
        <v>138</v>
      </c>
    </row>
    <row r="356" s="12" customFormat="1">
      <c r="B356" s="245"/>
      <c r="C356" s="246"/>
      <c r="D356" s="231" t="s">
        <v>149</v>
      </c>
      <c r="E356" s="247" t="s">
        <v>16</v>
      </c>
      <c r="F356" s="248" t="s">
        <v>151</v>
      </c>
      <c r="G356" s="246"/>
      <c r="H356" s="249">
        <v>31.989999999999998</v>
      </c>
      <c r="I356" s="250"/>
      <c r="J356" s="246"/>
      <c r="K356" s="246"/>
      <c r="L356" s="251"/>
      <c r="M356" s="252"/>
      <c r="N356" s="253"/>
      <c r="O356" s="253"/>
      <c r="P356" s="253"/>
      <c r="Q356" s="253"/>
      <c r="R356" s="253"/>
      <c r="S356" s="253"/>
      <c r="T356" s="254"/>
      <c r="AT356" s="255" t="s">
        <v>149</v>
      </c>
      <c r="AU356" s="255" t="s">
        <v>82</v>
      </c>
      <c r="AV356" s="12" t="s">
        <v>145</v>
      </c>
      <c r="AW356" s="12" t="s">
        <v>35</v>
      </c>
      <c r="AX356" s="12" t="s">
        <v>80</v>
      </c>
      <c r="AY356" s="255" t="s">
        <v>138</v>
      </c>
    </row>
    <row r="357" s="1" customFormat="1" ht="16.5" customHeight="1">
      <c r="B357" s="44"/>
      <c r="C357" s="256" t="s">
        <v>539</v>
      </c>
      <c r="D357" s="256" t="s">
        <v>290</v>
      </c>
      <c r="E357" s="257" t="s">
        <v>540</v>
      </c>
      <c r="F357" s="258" t="s">
        <v>541</v>
      </c>
      <c r="G357" s="259" t="s">
        <v>239</v>
      </c>
      <c r="H357" s="260">
        <v>72.153999999999996</v>
      </c>
      <c r="I357" s="261"/>
      <c r="J357" s="262">
        <f>ROUND(I357*H357,2)</f>
        <v>0</v>
      </c>
      <c r="K357" s="258" t="s">
        <v>144</v>
      </c>
      <c r="L357" s="263"/>
      <c r="M357" s="264" t="s">
        <v>16</v>
      </c>
      <c r="N357" s="265" t="s">
        <v>43</v>
      </c>
      <c r="O357" s="45"/>
      <c r="P357" s="228">
        <f>O357*H357</f>
        <v>0</v>
      </c>
      <c r="Q357" s="228">
        <v>0.0044099999999999999</v>
      </c>
      <c r="R357" s="228">
        <f>Q357*H357</f>
        <v>0.31819913999999999</v>
      </c>
      <c r="S357" s="228">
        <v>0</v>
      </c>
      <c r="T357" s="229">
        <f>S357*H357</f>
        <v>0</v>
      </c>
      <c r="AR357" s="22" t="s">
        <v>185</v>
      </c>
      <c r="AT357" s="22" t="s">
        <v>290</v>
      </c>
      <c r="AU357" s="22" t="s">
        <v>82</v>
      </c>
      <c r="AY357" s="22" t="s">
        <v>138</v>
      </c>
      <c r="BE357" s="230">
        <f>IF(N357="základní",J357,0)</f>
        <v>0</v>
      </c>
      <c r="BF357" s="230">
        <f>IF(N357="snížená",J357,0)</f>
        <v>0</v>
      </c>
      <c r="BG357" s="230">
        <f>IF(N357="zákl. přenesená",J357,0)</f>
        <v>0</v>
      </c>
      <c r="BH357" s="230">
        <f>IF(N357="sníž. přenesená",J357,0)</f>
        <v>0</v>
      </c>
      <c r="BI357" s="230">
        <f>IF(N357="nulová",J357,0)</f>
        <v>0</v>
      </c>
      <c r="BJ357" s="22" t="s">
        <v>80</v>
      </c>
      <c r="BK357" s="230">
        <f>ROUND(I357*H357,2)</f>
        <v>0</v>
      </c>
      <c r="BL357" s="22" t="s">
        <v>145</v>
      </c>
      <c r="BM357" s="22" t="s">
        <v>542</v>
      </c>
    </row>
    <row r="358" s="11" customFormat="1">
      <c r="B358" s="234"/>
      <c r="C358" s="235"/>
      <c r="D358" s="231" t="s">
        <v>149</v>
      </c>
      <c r="E358" s="236" t="s">
        <v>16</v>
      </c>
      <c r="F358" s="237" t="s">
        <v>543</v>
      </c>
      <c r="G358" s="235"/>
      <c r="H358" s="238">
        <v>71.087999999999994</v>
      </c>
      <c r="I358" s="239"/>
      <c r="J358" s="235"/>
      <c r="K358" s="235"/>
      <c r="L358" s="240"/>
      <c r="M358" s="241"/>
      <c r="N358" s="242"/>
      <c r="O358" s="242"/>
      <c r="P358" s="242"/>
      <c r="Q358" s="242"/>
      <c r="R358" s="242"/>
      <c r="S358" s="242"/>
      <c r="T358" s="243"/>
      <c r="AT358" s="244" t="s">
        <v>149</v>
      </c>
      <c r="AU358" s="244" t="s">
        <v>82</v>
      </c>
      <c r="AV358" s="11" t="s">
        <v>82</v>
      </c>
      <c r="AW358" s="11" t="s">
        <v>35</v>
      </c>
      <c r="AX358" s="11" t="s">
        <v>72</v>
      </c>
      <c r="AY358" s="244" t="s">
        <v>138</v>
      </c>
    </row>
    <row r="359" s="12" customFormat="1">
      <c r="B359" s="245"/>
      <c r="C359" s="246"/>
      <c r="D359" s="231" t="s">
        <v>149</v>
      </c>
      <c r="E359" s="247" t="s">
        <v>16</v>
      </c>
      <c r="F359" s="248" t="s">
        <v>151</v>
      </c>
      <c r="G359" s="246"/>
      <c r="H359" s="249">
        <v>71.087999999999994</v>
      </c>
      <c r="I359" s="250"/>
      <c r="J359" s="246"/>
      <c r="K359" s="246"/>
      <c r="L359" s="251"/>
      <c r="M359" s="252"/>
      <c r="N359" s="253"/>
      <c r="O359" s="253"/>
      <c r="P359" s="253"/>
      <c r="Q359" s="253"/>
      <c r="R359" s="253"/>
      <c r="S359" s="253"/>
      <c r="T359" s="254"/>
      <c r="AT359" s="255" t="s">
        <v>149</v>
      </c>
      <c r="AU359" s="255" t="s">
        <v>82</v>
      </c>
      <c r="AV359" s="12" t="s">
        <v>145</v>
      </c>
      <c r="AW359" s="12" t="s">
        <v>35</v>
      </c>
      <c r="AX359" s="12" t="s">
        <v>72</v>
      </c>
      <c r="AY359" s="255" t="s">
        <v>138</v>
      </c>
    </row>
    <row r="360" s="11" customFormat="1">
      <c r="B360" s="234"/>
      <c r="C360" s="235"/>
      <c r="D360" s="231" t="s">
        <v>149</v>
      </c>
      <c r="E360" s="236" t="s">
        <v>16</v>
      </c>
      <c r="F360" s="237" t="s">
        <v>544</v>
      </c>
      <c r="G360" s="235"/>
      <c r="H360" s="238">
        <v>72.153999999999996</v>
      </c>
      <c r="I360" s="239"/>
      <c r="J360" s="235"/>
      <c r="K360" s="235"/>
      <c r="L360" s="240"/>
      <c r="M360" s="241"/>
      <c r="N360" s="242"/>
      <c r="O360" s="242"/>
      <c r="P360" s="242"/>
      <c r="Q360" s="242"/>
      <c r="R360" s="242"/>
      <c r="S360" s="242"/>
      <c r="T360" s="243"/>
      <c r="AT360" s="244" t="s">
        <v>149</v>
      </c>
      <c r="AU360" s="244" t="s">
        <v>82</v>
      </c>
      <c r="AV360" s="11" t="s">
        <v>82</v>
      </c>
      <c r="AW360" s="11" t="s">
        <v>35</v>
      </c>
      <c r="AX360" s="11" t="s">
        <v>80</v>
      </c>
      <c r="AY360" s="244" t="s">
        <v>138</v>
      </c>
    </row>
    <row r="361" s="1" customFormat="1" ht="25.5" customHeight="1">
      <c r="B361" s="44"/>
      <c r="C361" s="219" t="s">
        <v>545</v>
      </c>
      <c r="D361" s="219" t="s">
        <v>140</v>
      </c>
      <c r="E361" s="220" t="s">
        <v>546</v>
      </c>
      <c r="F361" s="221" t="s">
        <v>547</v>
      </c>
      <c r="G361" s="222" t="s">
        <v>548</v>
      </c>
      <c r="H361" s="223">
        <v>1</v>
      </c>
      <c r="I361" s="224"/>
      <c r="J361" s="225">
        <f>ROUND(I361*H361,2)</f>
        <v>0</v>
      </c>
      <c r="K361" s="221" t="s">
        <v>16</v>
      </c>
      <c r="L361" s="70"/>
      <c r="M361" s="226" t="s">
        <v>16</v>
      </c>
      <c r="N361" s="227" t="s">
        <v>43</v>
      </c>
      <c r="O361" s="45"/>
      <c r="P361" s="228">
        <f>O361*H361</f>
        <v>0</v>
      </c>
      <c r="Q361" s="228">
        <v>0</v>
      </c>
      <c r="R361" s="228">
        <f>Q361*H361</f>
        <v>0</v>
      </c>
      <c r="S361" s="228">
        <v>0</v>
      </c>
      <c r="T361" s="229">
        <f>S361*H361</f>
        <v>0</v>
      </c>
      <c r="AR361" s="22" t="s">
        <v>145</v>
      </c>
      <c r="AT361" s="22" t="s">
        <v>140</v>
      </c>
      <c r="AU361" s="22" t="s">
        <v>82</v>
      </c>
      <c r="AY361" s="22" t="s">
        <v>138</v>
      </c>
      <c r="BE361" s="230">
        <f>IF(N361="základní",J361,0)</f>
        <v>0</v>
      </c>
      <c r="BF361" s="230">
        <f>IF(N361="snížená",J361,0)</f>
        <v>0</v>
      </c>
      <c r="BG361" s="230">
        <f>IF(N361="zákl. přenesená",J361,0)</f>
        <v>0</v>
      </c>
      <c r="BH361" s="230">
        <f>IF(N361="sníž. přenesená",J361,0)</f>
        <v>0</v>
      </c>
      <c r="BI361" s="230">
        <f>IF(N361="nulová",J361,0)</f>
        <v>0</v>
      </c>
      <c r="BJ361" s="22" t="s">
        <v>80</v>
      </c>
      <c r="BK361" s="230">
        <f>ROUND(I361*H361,2)</f>
        <v>0</v>
      </c>
      <c r="BL361" s="22" t="s">
        <v>145</v>
      </c>
      <c r="BM361" s="22" t="s">
        <v>549</v>
      </c>
    </row>
    <row r="362" s="11" customFormat="1">
      <c r="B362" s="234"/>
      <c r="C362" s="235"/>
      <c r="D362" s="231" t="s">
        <v>149</v>
      </c>
      <c r="E362" s="236" t="s">
        <v>16</v>
      </c>
      <c r="F362" s="237" t="s">
        <v>411</v>
      </c>
      <c r="G362" s="235"/>
      <c r="H362" s="238">
        <v>1</v>
      </c>
      <c r="I362" s="239"/>
      <c r="J362" s="235"/>
      <c r="K362" s="235"/>
      <c r="L362" s="240"/>
      <c r="M362" s="241"/>
      <c r="N362" s="242"/>
      <c r="O362" s="242"/>
      <c r="P362" s="242"/>
      <c r="Q362" s="242"/>
      <c r="R362" s="242"/>
      <c r="S362" s="242"/>
      <c r="T362" s="243"/>
      <c r="AT362" s="244" t="s">
        <v>149</v>
      </c>
      <c r="AU362" s="244" t="s">
        <v>82</v>
      </c>
      <c r="AV362" s="11" t="s">
        <v>82</v>
      </c>
      <c r="AW362" s="11" t="s">
        <v>35</v>
      </c>
      <c r="AX362" s="11" t="s">
        <v>72</v>
      </c>
      <c r="AY362" s="244" t="s">
        <v>138</v>
      </c>
    </row>
    <row r="363" s="12" customFormat="1">
      <c r="B363" s="245"/>
      <c r="C363" s="246"/>
      <c r="D363" s="231" t="s">
        <v>149</v>
      </c>
      <c r="E363" s="247" t="s">
        <v>16</v>
      </c>
      <c r="F363" s="248" t="s">
        <v>151</v>
      </c>
      <c r="G363" s="246"/>
      <c r="H363" s="249">
        <v>1</v>
      </c>
      <c r="I363" s="250"/>
      <c r="J363" s="246"/>
      <c r="K363" s="246"/>
      <c r="L363" s="251"/>
      <c r="M363" s="252"/>
      <c r="N363" s="253"/>
      <c r="O363" s="253"/>
      <c r="P363" s="253"/>
      <c r="Q363" s="253"/>
      <c r="R363" s="253"/>
      <c r="S363" s="253"/>
      <c r="T363" s="254"/>
      <c r="AT363" s="255" t="s">
        <v>149</v>
      </c>
      <c r="AU363" s="255" t="s">
        <v>82</v>
      </c>
      <c r="AV363" s="12" t="s">
        <v>145</v>
      </c>
      <c r="AW363" s="12" t="s">
        <v>35</v>
      </c>
      <c r="AX363" s="12" t="s">
        <v>80</v>
      </c>
      <c r="AY363" s="255" t="s">
        <v>138</v>
      </c>
    </row>
    <row r="364" s="1" customFormat="1" ht="16.5" customHeight="1">
      <c r="B364" s="44"/>
      <c r="C364" s="219" t="s">
        <v>550</v>
      </c>
      <c r="D364" s="219" t="s">
        <v>140</v>
      </c>
      <c r="E364" s="220" t="s">
        <v>551</v>
      </c>
      <c r="F364" s="221" t="s">
        <v>552</v>
      </c>
      <c r="G364" s="222" t="s">
        <v>161</v>
      </c>
      <c r="H364" s="223">
        <v>1395.1099999999999</v>
      </c>
      <c r="I364" s="224"/>
      <c r="J364" s="225">
        <f>ROUND(I364*H364,2)</f>
        <v>0</v>
      </c>
      <c r="K364" s="221" t="s">
        <v>144</v>
      </c>
      <c r="L364" s="70"/>
      <c r="M364" s="226" t="s">
        <v>16</v>
      </c>
      <c r="N364" s="227" t="s">
        <v>43</v>
      </c>
      <c r="O364" s="45"/>
      <c r="P364" s="228">
        <f>O364*H364</f>
        <v>0</v>
      </c>
      <c r="Q364" s="228">
        <v>0.00012999999999999999</v>
      </c>
      <c r="R364" s="228">
        <f>Q364*H364</f>
        <v>0.18136429999999998</v>
      </c>
      <c r="S364" s="228">
        <v>0</v>
      </c>
      <c r="T364" s="229">
        <f>S364*H364</f>
        <v>0</v>
      </c>
      <c r="AR364" s="22" t="s">
        <v>145</v>
      </c>
      <c r="AT364" s="22" t="s">
        <v>140</v>
      </c>
      <c r="AU364" s="22" t="s">
        <v>82</v>
      </c>
      <c r="AY364" s="22" t="s">
        <v>138</v>
      </c>
      <c r="BE364" s="230">
        <f>IF(N364="základní",J364,0)</f>
        <v>0</v>
      </c>
      <c r="BF364" s="230">
        <f>IF(N364="snížená",J364,0)</f>
        <v>0</v>
      </c>
      <c r="BG364" s="230">
        <f>IF(N364="zákl. přenesená",J364,0)</f>
        <v>0</v>
      </c>
      <c r="BH364" s="230">
        <f>IF(N364="sníž. přenesená",J364,0)</f>
        <v>0</v>
      </c>
      <c r="BI364" s="230">
        <f>IF(N364="nulová",J364,0)</f>
        <v>0</v>
      </c>
      <c r="BJ364" s="22" t="s">
        <v>80</v>
      </c>
      <c r="BK364" s="230">
        <f>ROUND(I364*H364,2)</f>
        <v>0</v>
      </c>
      <c r="BL364" s="22" t="s">
        <v>145</v>
      </c>
      <c r="BM364" s="22" t="s">
        <v>553</v>
      </c>
    </row>
    <row r="365" s="11" customFormat="1">
      <c r="B365" s="234"/>
      <c r="C365" s="235"/>
      <c r="D365" s="231" t="s">
        <v>149</v>
      </c>
      <c r="E365" s="236" t="s">
        <v>16</v>
      </c>
      <c r="F365" s="237" t="s">
        <v>416</v>
      </c>
      <c r="G365" s="235"/>
      <c r="H365" s="238">
        <v>1395.1099999999999</v>
      </c>
      <c r="I365" s="239"/>
      <c r="J365" s="235"/>
      <c r="K365" s="235"/>
      <c r="L365" s="240"/>
      <c r="M365" s="241"/>
      <c r="N365" s="242"/>
      <c r="O365" s="242"/>
      <c r="P365" s="242"/>
      <c r="Q365" s="242"/>
      <c r="R365" s="242"/>
      <c r="S365" s="242"/>
      <c r="T365" s="243"/>
      <c r="AT365" s="244" t="s">
        <v>149</v>
      </c>
      <c r="AU365" s="244" t="s">
        <v>82</v>
      </c>
      <c r="AV365" s="11" t="s">
        <v>82</v>
      </c>
      <c r="AW365" s="11" t="s">
        <v>35</v>
      </c>
      <c r="AX365" s="11" t="s">
        <v>72</v>
      </c>
      <c r="AY365" s="244" t="s">
        <v>138</v>
      </c>
    </row>
    <row r="366" s="12" customFormat="1">
      <c r="B366" s="245"/>
      <c r="C366" s="246"/>
      <c r="D366" s="231" t="s">
        <v>149</v>
      </c>
      <c r="E366" s="247" t="s">
        <v>16</v>
      </c>
      <c r="F366" s="248" t="s">
        <v>151</v>
      </c>
      <c r="G366" s="246"/>
      <c r="H366" s="249">
        <v>1395.1099999999999</v>
      </c>
      <c r="I366" s="250"/>
      <c r="J366" s="246"/>
      <c r="K366" s="246"/>
      <c r="L366" s="251"/>
      <c r="M366" s="252"/>
      <c r="N366" s="253"/>
      <c r="O366" s="253"/>
      <c r="P366" s="253"/>
      <c r="Q366" s="253"/>
      <c r="R366" s="253"/>
      <c r="S366" s="253"/>
      <c r="T366" s="254"/>
      <c r="AT366" s="255" t="s">
        <v>149</v>
      </c>
      <c r="AU366" s="255" t="s">
        <v>82</v>
      </c>
      <c r="AV366" s="12" t="s">
        <v>145</v>
      </c>
      <c r="AW366" s="12" t="s">
        <v>35</v>
      </c>
      <c r="AX366" s="12" t="s">
        <v>80</v>
      </c>
      <c r="AY366" s="255" t="s">
        <v>138</v>
      </c>
    </row>
    <row r="367" s="10" customFormat="1" ht="29.88" customHeight="1">
      <c r="B367" s="203"/>
      <c r="C367" s="204"/>
      <c r="D367" s="205" t="s">
        <v>71</v>
      </c>
      <c r="E367" s="217" t="s">
        <v>189</v>
      </c>
      <c r="F367" s="217" t="s">
        <v>554</v>
      </c>
      <c r="G367" s="204"/>
      <c r="H367" s="204"/>
      <c r="I367" s="207"/>
      <c r="J367" s="218">
        <f>BK367</f>
        <v>0</v>
      </c>
      <c r="K367" s="204"/>
      <c r="L367" s="209"/>
      <c r="M367" s="210"/>
      <c r="N367" s="211"/>
      <c r="O367" s="211"/>
      <c r="P367" s="212">
        <f>P368</f>
        <v>0</v>
      </c>
      <c r="Q367" s="211"/>
      <c r="R367" s="212">
        <f>R368</f>
        <v>0</v>
      </c>
      <c r="S367" s="211"/>
      <c r="T367" s="213">
        <f>T368</f>
        <v>0</v>
      </c>
      <c r="AR367" s="214" t="s">
        <v>80</v>
      </c>
      <c r="AT367" s="215" t="s">
        <v>71</v>
      </c>
      <c r="AU367" s="215" t="s">
        <v>80</v>
      </c>
      <c r="AY367" s="214" t="s">
        <v>138</v>
      </c>
      <c r="BK367" s="216">
        <f>BK368</f>
        <v>0</v>
      </c>
    </row>
    <row r="368" s="10" customFormat="1" ht="14.88" customHeight="1">
      <c r="B368" s="203"/>
      <c r="C368" s="204"/>
      <c r="D368" s="205" t="s">
        <v>71</v>
      </c>
      <c r="E368" s="217" t="s">
        <v>555</v>
      </c>
      <c r="F368" s="217" t="s">
        <v>556</v>
      </c>
      <c r="G368" s="204"/>
      <c r="H368" s="204"/>
      <c r="I368" s="207"/>
      <c r="J368" s="218">
        <f>BK368</f>
        <v>0</v>
      </c>
      <c r="K368" s="204"/>
      <c r="L368" s="209"/>
      <c r="M368" s="210"/>
      <c r="N368" s="211"/>
      <c r="O368" s="211"/>
      <c r="P368" s="212">
        <f>SUM(P369:P370)</f>
        <v>0</v>
      </c>
      <c r="Q368" s="211"/>
      <c r="R368" s="212">
        <f>SUM(R369:R370)</f>
        <v>0</v>
      </c>
      <c r="S368" s="211"/>
      <c r="T368" s="213">
        <f>SUM(T369:T370)</f>
        <v>0</v>
      </c>
      <c r="AR368" s="214" t="s">
        <v>80</v>
      </c>
      <c r="AT368" s="215" t="s">
        <v>71</v>
      </c>
      <c r="AU368" s="215" t="s">
        <v>82</v>
      </c>
      <c r="AY368" s="214" t="s">
        <v>138</v>
      </c>
      <c r="BK368" s="216">
        <f>SUM(BK369:BK370)</f>
        <v>0</v>
      </c>
    </row>
    <row r="369" s="1" customFormat="1" ht="25.5" customHeight="1">
      <c r="B369" s="44"/>
      <c r="C369" s="219" t="s">
        <v>557</v>
      </c>
      <c r="D369" s="219" t="s">
        <v>140</v>
      </c>
      <c r="E369" s="220" t="s">
        <v>558</v>
      </c>
      <c r="F369" s="221" t="s">
        <v>559</v>
      </c>
      <c r="G369" s="222" t="s">
        <v>293</v>
      </c>
      <c r="H369" s="223">
        <v>706.93399999999997</v>
      </c>
      <c r="I369" s="224"/>
      <c r="J369" s="225">
        <f>ROUND(I369*H369,2)</f>
        <v>0</v>
      </c>
      <c r="K369" s="221" t="s">
        <v>144</v>
      </c>
      <c r="L369" s="70"/>
      <c r="M369" s="226" t="s">
        <v>16</v>
      </c>
      <c r="N369" s="227" t="s">
        <v>43</v>
      </c>
      <c r="O369" s="45"/>
      <c r="P369" s="228">
        <f>O369*H369</f>
        <v>0</v>
      </c>
      <c r="Q369" s="228">
        <v>0</v>
      </c>
      <c r="R369" s="228">
        <f>Q369*H369</f>
        <v>0</v>
      </c>
      <c r="S369" s="228">
        <v>0</v>
      </c>
      <c r="T369" s="229">
        <f>S369*H369</f>
        <v>0</v>
      </c>
      <c r="AR369" s="22" t="s">
        <v>145</v>
      </c>
      <c r="AT369" s="22" t="s">
        <v>140</v>
      </c>
      <c r="AU369" s="22" t="s">
        <v>158</v>
      </c>
      <c r="AY369" s="22" t="s">
        <v>138</v>
      </c>
      <c r="BE369" s="230">
        <f>IF(N369="základní",J369,0)</f>
        <v>0</v>
      </c>
      <c r="BF369" s="230">
        <f>IF(N369="snížená",J369,0)</f>
        <v>0</v>
      </c>
      <c r="BG369" s="230">
        <f>IF(N369="zákl. přenesená",J369,0)</f>
        <v>0</v>
      </c>
      <c r="BH369" s="230">
        <f>IF(N369="sníž. přenesená",J369,0)</f>
        <v>0</v>
      </c>
      <c r="BI369" s="230">
        <f>IF(N369="nulová",J369,0)</f>
        <v>0</v>
      </c>
      <c r="BJ369" s="22" t="s">
        <v>80</v>
      </c>
      <c r="BK369" s="230">
        <f>ROUND(I369*H369,2)</f>
        <v>0</v>
      </c>
      <c r="BL369" s="22" t="s">
        <v>145</v>
      </c>
      <c r="BM369" s="22" t="s">
        <v>560</v>
      </c>
    </row>
    <row r="370" s="1" customFormat="1">
      <c r="B370" s="44"/>
      <c r="C370" s="72"/>
      <c r="D370" s="231" t="s">
        <v>147</v>
      </c>
      <c r="E370" s="72"/>
      <c r="F370" s="232" t="s">
        <v>561</v>
      </c>
      <c r="G370" s="72"/>
      <c r="H370" s="72"/>
      <c r="I370" s="189"/>
      <c r="J370" s="72"/>
      <c r="K370" s="72"/>
      <c r="L370" s="70"/>
      <c r="M370" s="233"/>
      <c r="N370" s="45"/>
      <c r="O370" s="45"/>
      <c r="P370" s="45"/>
      <c r="Q370" s="45"/>
      <c r="R370" s="45"/>
      <c r="S370" s="45"/>
      <c r="T370" s="93"/>
      <c r="AT370" s="22" t="s">
        <v>147</v>
      </c>
      <c r="AU370" s="22" t="s">
        <v>158</v>
      </c>
    </row>
    <row r="371" s="10" customFormat="1" ht="29.88" customHeight="1">
      <c r="B371" s="203"/>
      <c r="C371" s="204"/>
      <c r="D371" s="205" t="s">
        <v>71</v>
      </c>
      <c r="E371" s="217" t="s">
        <v>562</v>
      </c>
      <c r="F371" s="217" t="s">
        <v>563</v>
      </c>
      <c r="G371" s="204"/>
      <c r="H371" s="204"/>
      <c r="I371" s="207"/>
      <c r="J371" s="218">
        <f>BK371</f>
        <v>0</v>
      </c>
      <c r="K371" s="204"/>
      <c r="L371" s="209"/>
      <c r="M371" s="210"/>
      <c r="N371" s="211"/>
      <c r="O371" s="211"/>
      <c r="P371" s="212">
        <f>SUM(P372:P375)</f>
        <v>0</v>
      </c>
      <c r="Q371" s="211"/>
      <c r="R371" s="212">
        <f>SUM(R372:R375)</f>
        <v>0</v>
      </c>
      <c r="S371" s="211"/>
      <c r="T371" s="213">
        <f>SUM(T372:T375)</f>
        <v>0</v>
      </c>
      <c r="AR371" s="214" t="s">
        <v>80</v>
      </c>
      <c r="AT371" s="215" t="s">
        <v>71</v>
      </c>
      <c r="AU371" s="215" t="s">
        <v>80</v>
      </c>
      <c r="AY371" s="214" t="s">
        <v>138</v>
      </c>
      <c r="BK371" s="216">
        <f>SUM(BK372:BK375)</f>
        <v>0</v>
      </c>
    </row>
    <row r="372" s="1" customFormat="1" ht="25.5" customHeight="1">
      <c r="B372" s="44"/>
      <c r="C372" s="219" t="s">
        <v>564</v>
      </c>
      <c r="D372" s="219" t="s">
        <v>140</v>
      </c>
      <c r="E372" s="220" t="s">
        <v>565</v>
      </c>
      <c r="F372" s="221" t="s">
        <v>566</v>
      </c>
      <c r="G372" s="222" t="s">
        <v>293</v>
      </c>
      <c r="H372" s="223">
        <v>11059.307000000001</v>
      </c>
      <c r="I372" s="224"/>
      <c r="J372" s="225">
        <f>ROUND(I372*H372,2)</f>
        <v>0</v>
      </c>
      <c r="K372" s="221" t="s">
        <v>16</v>
      </c>
      <c r="L372" s="70"/>
      <c r="M372" s="226" t="s">
        <v>16</v>
      </c>
      <c r="N372" s="227" t="s">
        <v>43</v>
      </c>
      <c r="O372" s="45"/>
      <c r="P372" s="228">
        <f>O372*H372</f>
        <v>0</v>
      </c>
      <c r="Q372" s="228">
        <v>0</v>
      </c>
      <c r="R372" s="228">
        <f>Q372*H372</f>
        <v>0</v>
      </c>
      <c r="S372" s="228">
        <v>0</v>
      </c>
      <c r="T372" s="229">
        <f>S372*H372</f>
        <v>0</v>
      </c>
      <c r="AR372" s="22" t="s">
        <v>567</v>
      </c>
      <c r="AT372" s="22" t="s">
        <v>140</v>
      </c>
      <c r="AU372" s="22" t="s">
        <v>82</v>
      </c>
      <c r="AY372" s="22" t="s">
        <v>138</v>
      </c>
      <c r="BE372" s="230">
        <f>IF(N372="základní",J372,0)</f>
        <v>0</v>
      </c>
      <c r="BF372" s="230">
        <f>IF(N372="snížená",J372,0)</f>
        <v>0</v>
      </c>
      <c r="BG372" s="230">
        <f>IF(N372="zákl. přenesená",J372,0)</f>
        <v>0</v>
      </c>
      <c r="BH372" s="230">
        <f>IF(N372="sníž. přenesená",J372,0)</f>
        <v>0</v>
      </c>
      <c r="BI372" s="230">
        <f>IF(N372="nulová",J372,0)</f>
        <v>0</v>
      </c>
      <c r="BJ372" s="22" t="s">
        <v>80</v>
      </c>
      <c r="BK372" s="230">
        <f>ROUND(I372*H372,2)</f>
        <v>0</v>
      </c>
      <c r="BL372" s="22" t="s">
        <v>567</v>
      </c>
      <c r="BM372" s="22" t="s">
        <v>568</v>
      </c>
    </row>
    <row r="373" s="1" customFormat="1">
      <c r="B373" s="44"/>
      <c r="C373" s="72"/>
      <c r="D373" s="231" t="s">
        <v>147</v>
      </c>
      <c r="E373" s="72"/>
      <c r="F373" s="232" t="s">
        <v>569</v>
      </c>
      <c r="G373" s="72"/>
      <c r="H373" s="72"/>
      <c r="I373" s="189"/>
      <c r="J373" s="72"/>
      <c r="K373" s="72"/>
      <c r="L373" s="70"/>
      <c r="M373" s="233"/>
      <c r="N373" s="45"/>
      <c r="O373" s="45"/>
      <c r="P373" s="45"/>
      <c r="Q373" s="45"/>
      <c r="R373" s="45"/>
      <c r="S373" s="45"/>
      <c r="T373" s="93"/>
      <c r="AT373" s="22" t="s">
        <v>147</v>
      </c>
      <c r="AU373" s="22" t="s">
        <v>82</v>
      </c>
    </row>
    <row r="374" s="11" customFormat="1">
      <c r="B374" s="234"/>
      <c r="C374" s="235"/>
      <c r="D374" s="231" t="s">
        <v>149</v>
      </c>
      <c r="E374" s="236" t="s">
        <v>16</v>
      </c>
      <c r="F374" s="237" t="s">
        <v>570</v>
      </c>
      <c r="G374" s="235"/>
      <c r="H374" s="238">
        <v>11059.307000000001</v>
      </c>
      <c r="I374" s="239"/>
      <c r="J374" s="235"/>
      <c r="K374" s="235"/>
      <c r="L374" s="240"/>
      <c r="M374" s="241"/>
      <c r="N374" s="242"/>
      <c r="O374" s="242"/>
      <c r="P374" s="242"/>
      <c r="Q374" s="242"/>
      <c r="R374" s="242"/>
      <c r="S374" s="242"/>
      <c r="T374" s="243"/>
      <c r="AT374" s="244" t="s">
        <v>149</v>
      </c>
      <c r="AU374" s="244" t="s">
        <v>82</v>
      </c>
      <c r="AV374" s="11" t="s">
        <v>82</v>
      </c>
      <c r="AW374" s="11" t="s">
        <v>35</v>
      </c>
      <c r="AX374" s="11" t="s">
        <v>72</v>
      </c>
      <c r="AY374" s="244" t="s">
        <v>138</v>
      </c>
    </row>
    <row r="375" s="12" customFormat="1">
      <c r="B375" s="245"/>
      <c r="C375" s="246"/>
      <c r="D375" s="231" t="s">
        <v>149</v>
      </c>
      <c r="E375" s="247" t="s">
        <v>16</v>
      </c>
      <c r="F375" s="248" t="s">
        <v>151</v>
      </c>
      <c r="G375" s="246"/>
      <c r="H375" s="249">
        <v>11059.307000000001</v>
      </c>
      <c r="I375" s="250"/>
      <c r="J375" s="246"/>
      <c r="K375" s="246"/>
      <c r="L375" s="251"/>
      <c r="M375" s="266"/>
      <c r="N375" s="267"/>
      <c r="O375" s="267"/>
      <c r="P375" s="267"/>
      <c r="Q375" s="267"/>
      <c r="R375" s="267"/>
      <c r="S375" s="267"/>
      <c r="T375" s="268"/>
      <c r="AT375" s="255" t="s">
        <v>149</v>
      </c>
      <c r="AU375" s="255" t="s">
        <v>82</v>
      </c>
      <c r="AV375" s="12" t="s">
        <v>145</v>
      </c>
      <c r="AW375" s="12" t="s">
        <v>35</v>
      </c>
      <c r="AX375" s="12" t="s">
        <v>80</v>
      </c>
      <c r="AY375" s="255" t="s">
        <v>138</v>
      </c>
    </row>
    <row r="376" s="1" customFormat="1" ht="6.96" customHeight="1">
      <c r="B376" s="65"/>
      <c r="C376" s="66"/>
      <c r="D376" s="66"/>
      <c r="E376" s="66"/>
      <c r="F376" s="66"/>
      <c r="G376" s="66"/>
      <c r="H376" s="66"/>
      <c r="I376" s="164"/>
      <c r="J376" s="66"/>
      <c r="K376" s="66"/>
      <c r="L376" s="70"/>
    </row>
  </sheetData>
  <sheetProtection sheet="1" autoFilter="0" formatColumns="0" formatRows="0" objects="1" scenarios="1" spinCount="100000" saltValue="FjSX7avmsb8K+YB4J7uh+XlNScPYZMftWTvAr4NXvQ9FakqVK/aRRu5r38nBqXRMJ09mM3TEJXW+ZjIf+ywR8g==" hashValue="V08D4YjkMLrVLK2x61rugiJAf3KfFXBPFId/npv8DQTi7LiNUT6uhz098ytSake2fwYq77emjoqtzADC7EKDKA==" algorithmName="SHA-512" password="CC35"/>
  <autoFilter ref="C84:K375"/>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100</v>
      </c>
      <c r="G1" s="137" t="s">
        <v>101</v>
      </c>
      <c r="H1" s="137"/>
      <c r="I1" s="138"/>
      <c r="J1" s="137" t="s">
        <v>102</v>
      </c>
      <c r="K1" s="136" t="s">
        <v>103</v>
      </c>
      <c r="L1" s="137" t="s">
        <v>104</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85</v>
      </c>
    </row>
    <row r="3" ht="6.96" customHeight="1">
      <c r="B3" s="23"/>
      <c r="C3" s="24"/>
      <c r="D3" s="24"/>
      <c r="E3" s="24"/>
      <c r="F3" s="24"/>
      <c r="G3" s="24"/>
      <c r="H3" s="24"/>
      <c r="I3" s="139"/>
      <c r="J3" s="24"/>
      <c r="K3" s="25"/>
      <c r="AT3" s="22" t="s">
        <v>82</v>
      </c>
    </row>
    <row r="4" ht="36.96" customHeight="1">
      <c r="B4" s="26"/>
      <c r="C4" s="27"/>
      <c r="D4" s="28" t="s">
        <v>105</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Rekonstrulce kanalizace ul. Bořivojova a Jagellonská Praha 3</v>
      </c>
      <c r="F7" s="38"/>
      <c r="G7" s="38"/>
      <c r="H7" s="38"/>
      <c r="I7" s="140"/>
      <c r="J7" s="27"/>
      <c r="K7" s="29"/>
    </row>
    <row r="8" s="1" customFormat="1">
      <c r="B8" s="44"/>
      <c r="C8" s="45"/>
      <c r="D8" s="38" t="s">
        <v>106</v>
      </c>
      <c r="E8" s="45"/>
      <c r="F8" s="45"/>
      <c r="G8" s="45"/>
      <c r="H8" s="45"/>
      <c r="I8" s="142"/>
      <c r="J8" s="45"/>
      <c r="K8" s="49"/>
    </row>
    <row r="9" s="1" customFormat="1" ht="36.96" customHeight="1">
      <c r="B9" s="44"/>
      <c r="C9" s="45"/>
      <c r="D9" s="45"/>
      <c r="E9" s="143" t="s">
        <v>571</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16</v>
      </c>
      <c r="K11" s="49"/>
    </row>
    <row r="12" s="1" customFormat="1" ht="14.4" customHeight="1">
      <c r="B12" s="44"/>
      <c r="C12" s="45"/>
      <c r="D12" s="38" t="s">
        <v>24</v>
      </c>
      <c r="E12" s="45"/>
      <c r="F12" s="33" t="s">
        <v>25</v>
      </c>
      <c r="G12" s="45"/>
      <c r="H12" s="45"/>
      <c r="I12" s="144" t="s">
        <v>26</v>
      </c>
      <c r="J12" s="145" t="str">
        <f>'Rekapitulace stavby'!AN8</f>
        <v>2. 8. 2018</v>
      </c>
      <c r="K12" s="49"/>
    </row>
    <row r="13" s="1" customFormat="1" ht="10.8" customHeight="1">
      <c r="B13" s="44"/>
      <c r="C13" s="45"/>
      <c r="D13" s="45"/>
      <c r="E13" s="45"/>
      <c r="F13" s="45"/>
      <c r="G13" s="45"/>
      <c r="H13" s="45"/>
      <c r="I13" s="142"/>
      <c r="J13" s="45"/>
      <c r="K13" s="49"/>
    </row>
    <row r="14" s="1" customFormat="1" ht="14.4" customHeight="1">
      <c r="B14" s="44"/>
      <c r="C14" s="45"/>
      <c r="D14" s="38" t="s">
        <v>28</v>
      </c>
      <c r="E14" s="45"/>
      <c r="F14" s="45"/>
      <c r="G14" s="45"/>
      <c r="H14" s="45"/>
      <c r="I14" s="144" t="s">
        <v>29</v>
      </c>
      <c r="J14" s="33" t="s">
        <v>16</v>
      </c>
      <c r="K14" s="49"/>
    </row>
    <row r="15" s="1" customFormat="1" ht="18" customHeight="1">
      <c r="B15" s="44"/>
      <c r="C15" s="45"/>
      <c r="D15" s="45"/>
      <c r="E15" s="33" t="s">
        <v>30</v>
      </c>
      <c r="F15" s="45"/>
      <c r="G15" s="45"/>
      <c r="H15" s="45"/>
      <c r="I15" s="144" t="s">
        <v>31</v>
      </c>
      <c r="J15" s="33" t="s">
        <v>16</v>
      </c>
      <c r="K15" s="49"/>
    </row>
    <row r="16" s="1" customFormat="1" ht="6.96" customHeight="1">
      <c r="B16" s="44"/>
      <c r="C16" s="45"/>
      <c r="D16" s="45"/>
      <c r="E16" s="45"/>
      <c r="F16" s="45"/>
      <c r="G16" s="45"/>
      <c r="H16" s="45"/>
      <c r="I16" s="142"/>
      <c r="J16" s="45"/>
      <c r="K16" s="49"/>
    </row>
    <row r="17" s="1" customFormat="1" ht="14.4" customHeight="1">
      <c r="B17" s="44"/>
      <c r="C17" s="45"/>
      <c r="D17" s="38" t="s">
        <v>32</v>
      </c>
      <c r="E17" s="45"/>
      <c r="F17" s="45"/>
      <c r="G17" s="45"/>
      <c r="H17" s="45"/>
      <c r="I17" s="144" t="s">
        <v>29</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34</v>
      </c>
      <c r="E20" s="45"/>
      <c r="F20" s="45"/>
      <c r="G20" s="45"/>
      <c r="H20" s="45"/>
      <c r="I20" s="144" t="s">
        <v>29</v>
      </c>
      <c r="J20" s="33" t="s">
        <v>16</v>
      </c>
      <c r="K20" s="49"/>
    </row>
    <row r="21" s="1" customFormat="1" ht="18" customHeight="1">
      <c r="B21" s="44"/>
      <c r="C21" s="45"/>
      <c r="D21" s="45"/>
      <c r="E21" s="33" t="s">
        <v>30</v>
      </c>
      <c r="F21" s="45"/>
      <c r="G21" s="45"/>
      <c r="H21" s="45"/>
      <c r="I21" s="144" t="s">
        <v>31</v>
      </c>
      <c r="J21" s="33" t="s">
        <v>16</v>
      </c>
      <c r="K21" s="49"/>
    </row>
    <row r="22" s="1" customFormat="1" ht="6.96" customHeight="1">
      <c r="B22" s="44"/>
      <c r="C22" s="45"/>
      <c r="D22" s="45"/>
      <c r="E22" s="45"/>
      <c r="F22" s="45"/>
      <c r="G22" s="45"/>
      <c r="H22" s="45"/>
      <c r="I22" s="142"/>
      <c r="J22" s="45"/>
      <c r="K22" s="49"/>
    </row>
    <row r="23" s="1" customFormat="1" ht="14.4" customHeight="1">
      <c r="B23" s="44"/>
      <c r="C23" s="45"/>
      <c r="D23" s="38" t="s">
        <v>36</v>
      </c>
      <c r="E23" s="45"/>
      <c r="F23" s="45"/>
      <c r="G23" s="45"/>
      <c r="H23" s="45"/>
      <c r="I23" s="142"/>
      <c r="J23" s="45"/>
      <c r="K23" s="49"/>
    </row>
    <row r="24" s="6" customFormat="1" ht="16.5" customHeight="1">
      <c r="B24" s="146"/>
      <c r="C24" s="147"/>
      <c r="D24" s="147"/>
      <c r="E24" s="42" t="s">
        <v>16</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38</v>
      </c>
      <c r="E27" s="45"/>
      <c r="F27" s="45"/>
      <c r="G27" s="45"/>
      <c r="H27" s="45"/>
      <c r="I27" s="142"/>
      <c r="J27" s="153">
        <f>ROUND(J84,2)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40</v>
      </c>
      <c r="G29" s="45"/>
      <c r="H29" s="45"/>
      <c r="I29" s="154" t="s">
        <v>39</v>
      </c>
      <c r="J29" s="50" t="s">
        <v>41</v>
      </c>
      <c r="K29" s="49"/>
    </row>
    <row r="30" s="1" customFormat="1" ht="14.4" customHeight="1">
      <c r="B30" s="44"/>
      <c r="C30" s="45"/>
      <c r="D30" s="53" t="s">
        <v>42</v>
      </c>
      <c r="E30" s="53" t="s">
        <v>43</v>
      </c>
      <c r="F30" s="155">
        <f>ROUND(SUM(BE84:BE288), 2)</f>
        <v>0</v>
      </c>
      <c r="G30" s="45"/>
      <c r="H30" s="45"/>
      <c r="I30" s="156">
        <v>0.20999999999999999</v>
      </c>
      <c r="J30" s="155">
        <f>ROUND(ROUND((SUM(BE84:BE288)), 2)*I30, 2)</f>
        <v>0</v>
      </c>
      <c r="K30" s="49"/>
    </row>
    <row r="31" s="1" customFormat="1" ht="14.4" customHeight="1">
      <c r="B31" s="44"/>
      <c r="C31" s="45"/>
      <c r="D31" s="45"/>
      <c r="E31" s="53" t="s">
        <v>44</v>
      </c>
      <c r="F31" s="155">
        <f>ROUND(SUM(BF84:BF288), 2)</f>
        <v>0</v>
      </c>
      <c r="G31" s="45"/>
      <c r="H31" s="45"/>
      <c r="I31" s="156">
        <v>0.14999999999999999</v>
      </c>
      <c r="J31" s="155">
        <f>ROUND(ROUND((SUM(BF84:BF288)), 2)*I31, 2)</f>
        <v>0</v>
      </c>
      <c r="K31" s="49"/>
    </row>
    <row r="32" hidden="1" s="1" customFormat="1" ht="14.4" customHeight="1">
      <c r="B32" s="44"/>
      <c r="C32" s="45"/>
      <c r="D32" s="45"/>
      <c r="E32" s="53" t="s">
        <v>45</v>
      </c>
      <c r="F32" s="155">
        <f>ROUND(SUM(BG84:BG288), 2)</f>
        <v>0</v>
      </c>
      <c r="G32" s="45"/>
      <c r="H32" s="45"/>
      <c r="I32" s="156">
        <v>0.20999999999999999</v>
      </c>
      <c r="J32" s="155">
        <v>0</v>
      </c>
      <c r="K32" s="49"/>
    </row>
    <row r="33" hidden="1" s="1" customFormat="1" ht="14.4" customHeight="1">
      <c r="B33" s="44"/>
      <c r="C33" s="45"/>
      <c r="D33" s="45"/>
      <c r="E33" s="53" t="s">
        <v>46</v>
      </c>
      <c r="F33" s="155">
        <f>ROUND(SUM(BH84:BH288), 2)</f>
        <v>0</v>
      </c>
      <c r="G33" s="45"/>
      <c r="H33" s="45"/>
      <c r="I33" s="156">
        <v>0.14999999999999999</v>
      </c>
      <c r="J33" s="155">
        <v>0</v>
      </c>
      <c r="K33" s="49"/>
    </row>
    <row r="34" hidden="1" s="1" customFormat="1" ht="14.4" customHeight="1">
      <c r="B34" s="44"/>
      <c r="C34" s="45"/>
      <c r="D34" s="45"/>
      <c r="E34" s="53" t="s">
        <v>47</v>
      </c>
      <c r="F34" s="155">
        <f>ROUND(SUM(BI84:BI288),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48</v>
      </c>
      <c r="E36" s="96"/>
      <c r="F36" s="96"/>
      <c r="G36" s="159" t="s">
        <v>49</v>
      </c>
      <c r="H36" s="160" t="s">
        <v>50</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108</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Rekonstrulce kanalizace ul. Bořivojova a Jagellonská Praha 3</v>
      </c>
      <c r="F45" s="38"/>
      <c r="G45" s="38"/>
      <c r="H45" s="38"/>
      <c r="I45" s="142"/>
      <c r="J45" s="45"/>
      <c r="K45" s="49"/>
    </row>
    <row r="46" s="1" customFormat="1" ht="14.4" customHeight="1">
      <c r="B46" s="44"/>
      <c r="C46" s="38" t="s">
        <v>106</v>
      </c>
      <c r="D46" s="45"/>
      <c r="E46" s="45"/>
      <c r="F46" s="45"/>
      <c r="G46" s="45"/>
      <c r="H46" s="45"/>
      <c r="I46" s="142"/>
      <c r="J46" s="45"/>
      <c r="K46" s="49"/>
    </row>
    <row r="47" s="1" customFormat="1" ht="17.25" customHeight="1">
      <c r="B47" s="44"/>
      <c r="C47" s="45"/>
      <c r="D47" s="45"/>
      <c r="E47" s="143" t="str">
        <f>E9</f>
        <v>SO 02 - Přepojení kanalizačních přípojek</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24</v>
      </c>
      <c r="D49" s="45"/>
      <c r="E49" s="45"/>
      <c r="F49" s="33" t="str">
        <f>F12</f>
        <v>Praha 3</v>
      </c>
      <c r="G49" s="45"/>
      <c r="H49" s="45"/>
      <c r="I49" s="144" t="s">
        <v>26</v>
      </c>
      <c r="J49" s="145" t="str">
        <f>IF(J12="","",J12)</f>
        <v>2. 8. 2018</v>
      </c>
      <c r="K49" s="49"/>
    </row>
    <row r="50" s="1" customFormat="1" ht="6.96" customHeight="1">
      <c r="B50" s="44"/>
      <c r="C50" s="45"/>
      <c r="D50" s="45"/>
      <c r="E50" s="45"/>
      <c r="F50" s="45"/>
      <c r="G50" s="45"/>
      <c r="H50" s="45"/>
      <c r="I50" s="142"/>
      <c r="J50" s="45"/>
      <c r="K50" s="49"/>
    </row>
    <row r="51" s="1" customFormat="1">
      <c r="B51" s="44"/>
      <c r="C51" s="38" t="s">
        <v>28</v>
      </c>
      <c r="D51" s="45"/>
      <c r="E51" s="45"/>
      <c r="F51" s="33" t="str">
        <f>E15</f>
        <v xml:space="preserve"> </v>
      </c>
      <c r="G51" s="45"/>
      <c r="H51" s="45"/>
      <c r="I51" s="144" t="s">
        <v>34</v>
      </c>
      <c r="J51" s="42" t="str">
        <f>E21</f>
        <v xml:space="preserve"> </v>
      </c>
      <c r="K51" s="49"/>
    </row>
    <row r="52" s="1" customFormat="1" ht="14.4" customHeight="1">
      <c r="B52" s="44"/>
      <c r="C52" s="38" t="s">
        <v>32</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109</v>
      </c>
      <c r="D54" s="157"/>
      <c r="E54" s="157"/>
      <c r="F54" s="157"/>
      <c r="G54" s="157"/>
      <c r="H54" s="157"/>
      <c r="I54" s="171"/>
      <c r="J54" s="172" t="s">
        <v>110</v>
      </c>
      <c r="K54" s="173"/>
    </row>
    <row r="55" s="1" customFormat="1" ht="10.32" customHeight="1">
      <c r="B55" s="44"/>
      <c r="C55" s="45"/>
      <c r="D55" s="45"/>
      <c r="E55" s="45"/>
      <c r="F55" s="45"/>
      <c r="G55" s="45"/>
      <c r="H55" s="45"/>
      <c r="I55" s="142"/>
      <c r="J55" s="45"/>
      <c r="K55" s="49"/>
    </row>
    <row r="56" s="1" customFormat="1" ht="29.28" customHeight="1">
      <c r="B56" s="44"/>
      <c r="C56" s="174" t="s">
        <v>111</v>
      </c>
      <c r="D56" s="45"/>
      <c r="E56" s="45"/>
      <c r="F56" s="45"/>
      <c r="G56" s="45"/>
      <c r="H56" s="45"/>
      <c r="I56" s="142"/>
      <c r="J56" s="153">
        <f>J84</f>
        <v>0</v>
      </c>
      <c r="K56" s="49"/>
      <c r="AU56" s="22" t="s">
        <v>112</v>
      </c>
    </row>
    <row r="57" s="7" customFormat="1" ht="24.96" customHeight="1">
      <c r="B57" s="175"/>
      <c r="C57" s="176"/>
      <c r="D57" s="177" t="s">
        <v>113</v>
      </c>
      <c r="E57" s="178"/>
      <c r="F57" s="178"/>
      <c r="G57" s="178"/>
      <c r="H57" s="178"/>
      <c r="I57" s="179"/>
      <c r="J57" s="180">
        <f>J85</f>
        <v>0</v>
      </c>
      <c r="K57" s="181"/>
    </row>
    <row r="58" s="8" customFormat="1" ht="19.92" customHeight="1">
      <c r="B58" s="182"/>
      <c r="C58" s="183"/>
      <c r="D58" s="184" t="s">
        <v>114</v>
      </c>
      <c r="E58" s="185"/>
      <c r="F58" s="185"/>
      <c r="G58" s="185"/>
      <c r="H58" s="185"/>
      <c r="I58" s="186"/>
      <c r="J58" s="187">
        <f>J86</f>
        <v>0</v>
      </c>
      <c r="K58" s="188"/>
    </row>
    <row r="59" s="8" customFormat="1" ht="19.92" customHeight="1">
      <c r="B59" s="182"/>
      <c r="C59" s="183"/>
      <c r="D59" s="184" t="s">
        <v>115</v>
      </c>
      <c r="E59" s="185"/>
      <c r="F59" s="185"/>
      <c r="G59" s="185"/>
      <c r="H59" s="185"/>
      <c r="I59" s="186"/>
      <c r="J59" s="187">
        <f>J191</f>
        <v>0</v>
      </c>
      <c r="K59" s="188"/>
    </row>
    <row r="60" s="8" customFormat="1" ht="19.92" customHeight="1">
      <c r="B60" s="182"/>
      <c r="C60" s="183"/>
      <c r="D60" s="184" t="s">
        <v>117</v>
      </c>
      <c r="E60" s="185"/>
      <c r="F60" s="185"/>
      <c r="G60" s="185"/>
      <c r="H60" s="185"/>
      <c r="I60" s="186"/>
      <c r="J60" s="187">
        <f>J200</f>
        <v>0</v>
      </c>
      <c r="K60" s="188"/>
    </row>
    <row r="61" s="8" customFormat="1" ht="19.92" customHeight="1">
      <c r="B61" s="182"/>
      <c r="C61" s="183"/>
      <c r="D61" s="184" t="s">
        <v>118</v>
      </c>
      <c r="E61" s="185"/>
      <c r="F61" s="185"/>
      <c r="G61" s="185"/>
      <c r="H61" s="185"/>
      <c r="I61" s="186"/>
      <c r="J61" s="187">
        <f>J209</f>
        <v>0</v>
      </c>
      <c r="K61" s="188"/>
    </row>
    <row r="62" s="8" customFormat="1" ht="19.92" customHeight="1">
      <c r="B62" s="182"/>
      <c r="C62" s="183"/>
      <c r="D62" s="184" t="s">
        <v>119</v>
      </c>
      <c r="E62" s="185"/>
      <c r="F62" s="185"/>
      <c r="G62" s="185"/>
      <c r="H62" s="185"/>
      <c r="I62" s="186"/>
      <c r="J62" s="187">
        <f>J280</f>
        <v>0</v>
      </c>
      <c r="K62" s="188"/>
    </row>
    <row r="63" s="8" customFormat="1" ht="14.88" customHeight="1">
      <c r="B63" s="182"/>
      <c r="C63" s="183"/>
      <c r="D63" s="184" t="s">
        <v>120</v>
      </c>
      <c r="E63" s="185"/>
      <c r="F63" s="185"/>
      <c r="G63" s="185"/>
      <c r="H63" s="185"/>
      <c r="I63" s="186"/>
      <c r="J63" s="187">
        <f>J281</f>
        <v>0</v>
      </c>
      <c r="K63" s="188"/>
    </row>
    <row r="64" s="8" customFormat="1" ht="19.92" customHeight="1">
      <c r="B64" s="182"/>
      <c r="C64" s="183"/>
      <c r="D64" s="184" t="s">
        <v>121</v>
      </c>
      <c r="E64" s="185"/>
      <c r="F64" s="185"/>
      <c r="G64" s="185"/>
      <c r="H64" s="185"/>
      <c r="I64" s="186"/>
      <c r="J64" s="187">
        <f>J284</f>
        <v>0</v>
      </c>
      <c r="K64" s="188"/>
    </row>
    <row r="65" s="1" customFormat="1" ht="21.84" customHeight="1">
      <c r="B65" s="44"/>
      <c r="C65" s="45"/>
      <c r="D65" s="45"/>
      <c r="E65" s="45"/>
      <c r="F65" s="45"/>
      <c r="G65" s="45"/>
      <c r="H65" s="45"/>
      <c r="I65" s="142"/>
      <c r="J65" s="45"/>
      <c r="K65" s="49"/>
    </row>
    <row r="66" s="1" customFormat="1" ht="6.96" customHeight="1">
      <c r="B66" s="65"/>
      <c r="C66" s="66"/>
      <c r="D66" s="66"/>
      <c r="E66" s="66"/>
      <c r="F66" s="66"/>
      <c r="G66" s="66"/>
      <c r="H66" s="66"/>
      <c r="I66" s="164"/>
      <c r="J66" s="66"/>
      <c r="K66" s="67"/>
    </row>
    <row r="70" s="1" customFormat="1" ht="6.96" customHeight="1">
      <c r="B70" s="68"/>
      <c r="C70" s="69"/>
      <c r="D70" s="69"/>
      <c r="E70" s="69"/>
      <c r="F70" s="69"/>
      <c r="G70" s="69"/>
      <c r="H70" s="69"/>
      <c r="I70" s="167"/>
      <c r="J70" s="69"/>
      <c r="K70" s="69"/>
      <c r="L70" s="70"/>
    </row>
    <row r="71" s="1" customFormat="1" ht="36.96" customHeight="1">
      <c r="B71" s="44"/>
      <c r="C71" s="71" t="s">
        <v>122</v>
      </c>
      <c r="D71" s="72"/>
      <c r="E71" s="72"/>
      <c r="F71" s="72"/>
      <c r="G71" s="72"/>
      <c r="H71" s="72"/>
      <c r="I71" s="189"/>
      <c r="J71" s="72"/>
      <c r="K71" s="72"/>
      <c r="L71" s="70"/>
    </row>
    <row r="72" s="1" customFormat="1" ht="6.96" customHeight="1">
      <c r="B72" s="44"/>
      <c r="C72" s="72"/>
      <c r="D72" s="72"/>
      <c r="E72" s="72"/>
      <c r="F72" s="72"/>
      <c r="G72" s="72"/>
      <c r="H72" s="72"/>
      <c r="I72" s="189"/>
      <c r="J72" s="72"/>
      <c r="K72" s="72"/>
      <c r="L72" s="70"/>
    </row>
    <row r="73" s="1" customFormat="1" ht="14.4" customHeight="1">
      <c r="B73" s="44"/>
      <c r="C73" s="74" t="s">
        <v>18</v>
      </c>
      <c r="D73" s="72"/>
      <c r="E73" s="72"/>
      <c r="F73" s="72"/>
      <c r="G73" s="72"/>
      <c r="H73" s="72"/>
      <c r="I73" s="189"/>
      <c r="J73" s="72"/>
      <c r="K73" s="72"/>
      <c r="L73" s="70"/>
    </row>
    <row r="74" s="1" customFormat="1" ht="16.5" customHeight="1">
      <c r="B74" s="44"/>
      <c r="C74" s="72"/>
      <c r="D74" s="72"/>
      <c r="E74" s="190" t="str">
        <f>E7</f>
        <v>Rekonstrulce kanalizace ul. Bořivojova a Jagellonská Praha 3</v>
      </c>
      <c r="F74" s="74"/>
      <c r="G74" s="74"/>
      <c r="H74" s="74"/>
      <c r="I74" s="189"/>
      <c r="J74" s="72"/>
      <c r="K74" s="72"/>
      <c r="L74" s="70"/>
    </row>
    <row r="75" s="1" customFormat="1" ht="14.4" customHeight="1">
      <c r="B75" s="44"/>
      <c r="C75" s="74" t="s">
        <v>106</v>
      </c>
      <c r="D75" s="72"/>
      <c r="E75" s="72"/>
      <c r="F75" s="72"/>
      <c r="G75" s="72"/>
      <c r="H75" s="72"/>
      <c r="I75" s="189"/>
      <c r="J75" s="72"/>
      <c r="K75" s="72"/>
      <c r="L75" s="70"/>
    </row>
    <row r="76" s="1" customFormat="1" ht="17.25" customHeight="1">
      <c r="B76" s="44"/>
      <c r="C76" s="72"/>
      <c r="D76" s="72"/>
      <c r="E76" s="80" t="str">
        <f>E9</f>
        <v>SO 02 - Přepojení kanalizačních přípojek</v>
      </c>
      <c r="F76" s="72"/>
      <c r="G76" s="72"/>
      <c r="H76" s="72"/>
      <c r="I76" s="189"/>
      <c r="J76" s="72"/>
      <c r="K76" s="72"/>
      <c r="L76" s="70"/>
    </row>
    <row r="77" s="1" customFormat="1" ht="6.96" customHeight="1">
      <c r="B77" s="44"/>
      <c r="C77" s="72"/>
      <c r="D77" s="72"/>
      <c r="E77" s="72"/>
      <c r="F77" s="72"/>
      <c r="G77" s="72"/>
      <c r="H77" s="72"/>
      <c r="I77" s="189"/>
      <c r="J77" s="72"/>
      <c r="K77" s="72"/>
      <c r="L77" s="70"/>
    </row>
    <row r="78" s="1" customFormat="1" ht="18" customHeight="1">
      <c r="B78" s="44"/>
      <c r="C78" s="74" t="s">
        <v>24</v>
      </c>
      <c r="D78" s="72"/>
      <c r="E78" s="72"/>
      <c r="F78" s="191" t="str">
        <f>F12</f>
        <v>Praha 3</v>
      </c>
      <c r="G78" s="72"/>
      <c r="H78" s="72"/>
      <c r="I78" s="192" t="s">
        <v>26</v>
      </c>
      <c r="J78" s="83" t="str">
        <f>IF(J12="","",J12)</f>
        <v>2. 8. 2018</v>
      </c>
      <c r="K78" s="72"/>
      <c r="L78" s="70"/>
    </row>
    <row r="79" s="1" customFormat="1" ht="6.96" customHeight="1">
      <c r="B79" s="44"/>
      <c r="C79" s="72"/>
      <c r="D79" s="72"/>
      <c r="E79" s="72"/>
      <c r="F79" s="72"/>
      <c r="G79" s="72"/>
      <c r="H79" s="72"/>
      <c r="I79" s="189"/>
      <c r="J79" s="72"/>
      <c r="K79" s="72"/>
      <c r="L79" s="70"/>
    </row>
    <row r="80" s="1" customFormat="1">
      <c r="B80" s="44"/>
      <c r="C80" s="74" t="s">
        <v>28</v>
      </c>
      <c r="D80" s="72"/>
      <c r="E80" s="72"/>
      <c r="F80" s="191" t="str">
        <f>E15</f>
        <v xml:space="preserve"> </v>
      </c>
      <c r="G80" s="72"/>
      <c r="H80" s="72"/>
      <c r="I80" s="192" t="s">
        <v>34</v>
      </c>
      <c r="J80" s="191" t="str">
        <f>E21</f>
        <v xml:space="preserve"> </v>
      </c>
      <c r="K80" s="72"/>
      <c r="L80" s="70"/>
    </row>
    <row r="81" s="1" customFormat="1" ht="14.4" customHeight="1">
      <c r="B81" s="44"/>
      <c r="C81" s="74" t="s">
        <v>32</v>
      </c>
      <c r="D81" s="72"/>
      <c r="E81" s="72"/>
      <c r="F81" s="191" t="str">
        <f>IF(E18="","",E18)</f>
        <v/>
      </c>
      <c r="G81" s="72"/>
      <c r="H81" s="72"/>
      <c r="I81" s="189"/>
      <c r="J81" s="72"/>
      <c r="K81" s="72"/>
      <c r="L81" s="70"/>
    </row>
    <row r="82" s="1" customFormat="1" ht="10.32" customHeight="1">
      <c r="B82" s="44"/>
      <c r="C82" s="72"/>
      <c r="D82" s="72"/>
      <c r="E82" s="72"/>
      <c r="F82" s="72"/>
      <c r="G82" s="72"/>
      <c r="H82" s="72"/>
      <c r="I82" s="189"/>
      <c r="J82" s="72"/>
      <c r="K82" s="72"/>
      <c r="L82" s="70"/>
    </row>
    <row r="83" s="9" customFormat="1" ht="29.28" customHeight="1">
      <c r="B83" s="193"/>
      <c r="C83" s="194" t="s">
        <v>123</v>
      </c>
      <c r="D83" s="195" t="s">
        <v>57</v>
      </c>
      <c r="E83" s="195" t="s">
        <v>53</v>
      </c>
      <c r="F83" s="195" t="s">
        <v>124</v>
      </c>
      <c r="G83" s="195" t="s">
        <v>125</v>
      </c>
      <c r="H83" s="195" t="s">
        <v>126</v>
      </c>
      <c r="I83" s="196" t="s">
        <v>127</v>
      </c>
      <c r="J83" s="195" t="s">
        <v>110</v>
      </c>
      <c r="K83" s="197" t="s">
        <v>128</v>
      </c>
      <c r="L83" s="198"/>
      <c r="M83" s="100" t="s">
        <v>129</v>
      </c>
      <c r="N83" s="101" t="s">
        <v>42</v>
      </c>
      <c r="O83" s="101" t="s">
        <v>130</v>
      </c>
      <c r="P83" s="101" t="s">
        <v>131</v>
      </c>
      <c r="Q83" s="101" t="s">
        <v>132</v>
      </c>
      <c r="R83" s="101" t="s">
        <v>133</v>
      </c>
      <c r="S83" s="101" t="s">
        <v>134</v>
      </c>
      <c r="T83" s="102" t="s">
        <v>135</v>
      </c>
    </row>
    <row r="84" s="1" customFormat="1" ht="29.28" customHeight="1">
      <c r="B84" s="44"/>
      <c r="C84" s="106" t="s">
        <v>111</v>
      </c>
      <c r="D84" s="72"/>
      <c r="E84" s="72"/>
      <c r="F84" s="72"/>
      <c r="G84" s="72"/>
      <c r="H84" s="72"/>
      <c r="I84" s="189"/>
      <c r="J84" s="199">
        <f>BK84</f>
        <v>0</v>
      </c>
      <c r="K84" s="72"/>
      <c r="L84" s="70"/>
      <c r="M84" s="103"/>
      <c r="N84" s="104"/>
      <c r="O84" s="104"/>
      <c r="P84" s="200">
        <f>P85</f>
        <v>0</v>
      </c>
      <c r="Q84" s="104"/>
      <c r="R84" s="200">
        <f>R85</f>
        <v>142.92420620000002</v>
      </c>
      <c r="S84" s="104"/>
      <c r="T84" s="201">
        <f>T85</f>
        <v>0</v>
      </c>
      <c r="AT84" s="22" t="s">
        <v>71</v>
      </c>
      <c r="AU84" s="22" t="s">
        <v>112</v>
      </c>
      <c r="BK84" s="202">
        <f>BK85</f>
        <v>0</v>
      </c>
    </row>
    <row r="85" s="10" customFormat="1" ht="37.44001" customHeight="1">
      <c r="B85" s="203"/>
      <c r="C85" s="204"/>
      <c r="D85" s="205" t="s">
        <v>71</v>
      </c>
      <c r="E85" s="206" t="s">
        <v>136</v>
      </c>
      <c r="F85" s="206" t="s">
        <v>137</v>
      </c>
      <c r="G85" s="204"/>
      <c r="H85" s="204"/>
      <c r="I85" s="207"/>
      <c r="J85" s="208">
        <f>BK85</f>
        <v>0</v>
      </c>
      <c r="K85" s="204"/>
      <c r="L85" s="209"/>
      <c r="M85" s="210"/>
      <c r="N85" s="211"/>
      <c r="O85" s="211"/>
      <c r="P85" s="212">
        <f>P86+P191+P200+P209+P280+P284</f>
        <v>0</v>
      </c>
      <c r="Q85" s="211"/>
      <c r="R85" s="212">
        <f>R86+R191+R200+R209+R280+R284</f>
        <v>142.92420620000002</v>
      </c>
      <c r="S85" s="211"/>
      <c r="T85" s="213">
        <f>T86+T191+T200+T209+T280+T284</f>
        <v>0</v>
      </c>
      <c r="AR85" s="214" t="s">
        <v>80</v>
      </c>
      <c r="AT85" s="215" t="s">
        <v>71</v>
      </c>
      <c r="AU85" s="215" t="s">
        <v>72</v>
      </c>
      <c r="AY85" s="214" t="s">
        <v>138</v>
      </c>
      <c r="BK85" s="216">
        <f>BK86+BK191+BK200+BK209+BK280+BK284</f>
        <v>0</v>
      </c>
    </row>
    <row r="86" s="10" customFormat="1" ht="19.92" customHeight="1">
      <c r="B86" s="203"/>
      <c r="C86" s="204"/>
      <c r="D86" s="205" t="s">
        <v>71</v>
      </c>
      <c r="E86" s="217" t="s">
        <v>80</v>
      </c>
      <c r="F86" s="217" t="s">
        <v>139</v>
      </c>
      <c r="G86" s="204"/>
      <c r="H86" s="204"/>
      <c r="I86" s="207"/>
      <c r="J86" s="218">
        <f>BK86</f>
        <v>0</v>
      </c>
      <c r="K86" s="204"/>
      <c r="L86" s="209"/>
      <c r="M86" s="210"/>
      <c r="N86" s="211"/>
      <c r="O86" s="211"/>
      <c r="P86" s="212">
        <f>SUM(P87:P190)</f>
        <v>0</v>
      </c>
      <c r="Q86" s="211"/>
      <c r="R86" s="212">
        <f>SUM(R87:R190)</f>
        <v>26.923477800000001</v>
      </c>
      <c r="S86" s="211"/>
      <c r="T86" s="213">
        <f>SUM(T87:T190)</f>
        <v>0</v>
      </c>
      <c r="AR86" s="214" t="s">
        <v>80</v>
      </c>
      <c r="AT86" s="215" t="s">
        <v>71</v>
      </c>
      <c r="AU86" s="215" t="s">
        <v>80</v>
      </c>
      <c r="AY86" s="214" t="s">
        <v>138</v>
      </c>
      <c r="BK86" s="216">
        <f>SUM(BK87:BK190)</f>
        <v>0</v>
      </c>
    </row>
    <row r="87" s="1" customFormat="1" ht="25.5" customHeight="1">
      <c r="B87" s="44"/>
      <c r="C87" s="219" t="s">
        <v>80</v>
      </c>
      <c r="D87" s="219" t="s">
        <v>140</v>
      </c>
      <c r="E87" s="220" t="s">
        <v>141</v>
      </c>
      <c r="F87" s="221" t="s">
        <v>142</v>
      </c>
      <c r="G87" s="222" t="s">
        <v>143</v>
      </c>
      <c r="H87" s="223">
        <v>550</v>
      </c>
      <c r="I87" s="224"/>
      <c r="J87" s="225">
        <f>ROUND(I87*H87,2)</f>
        <v>0</v>
      </c>
      <c r="K87" s="221" t="s">
        <v>144</v>
      </c>
      <c r="L87" s="70"/>
      <c r="M87" s="226" t="s">
        <v>16</v>
      </c>
      <c r="N87" s="227" t="s">
        <v>43</v>
      </c>
      <c r="O87" s="45"/>
      <c r="P87" s="228">
        <f>O87*H87</f>
        <v>0</v>
      </c>
      <c r="Q87" s="228">
        <v>0</v>
      </c>
      <c r="R87" s="228">
        <f>Q87*H87</f>
        <v>0</v>
      </c>
      <c r="S87" s="228">
        <v>0</v>
      </c>
      <c r="T87" s="229">
        <f>S87*H87</f>
        <v>0</v>
      </c>
      <c r="AR87" s="22" t="s">
        <v>145</v>
      </c>
      <c r="AT87" s="22" t="s">
        <v>140</v>
      </c>
      <c r="AU87" s="22" t="s">
        <v>82</v>
      </c>
      <c r="AY87" s="22" t="s">
        <v>138</v>
      </c>
      <c r="BE87" s="230">
        <f>IF(N87="základní",J87,0)</f>
        <v>0</v>
      </c>
      <c r="BF87" s="230">
        <f>IF(N87="snížená",J87,0)</f>
        <v>0</v>
      </c>
      <c r="BG87" s="230">
        <f>IF(N87="zákl. přenesená",J87,0)</f>
        <v>0</v>
      </c>
      <c r="BH87" s="230">
        <f>IF(N87="sníž. přenesená",J87,0)</f>
        <v>0</v>
      </c>
      <c r="BI87" s="230">
        <f>IF(N87="nulová",J87,0)</f>
        <v>0</v>
      </c>
      <c r="BJ87" s="22" t="s">
        <v>80</v>
      </c>
      <c r="BK87" s="230">
        <f>ROUND(I87*H87,2)</f>
        <v>0</v>
      </c>
      <c r="BL87" s="22" t="s">
        <v>145</v>
      </c>
      <c r="BM87" s="22" t="s">
        <v>572</v>
      </c>
    </row>
    <row r="88" s="1" customFormat="1">
      <c r="B88" s="44"/>
      <c r="C88" s="72"/>
      <c r="D88" s="231" t="s">
        <v>147</v>
      </c>
      <c r="E88" s="72"/>
      <c r="F88" s="232" t="s">
        <v>148</v>
      </c>
      <c r="G88" s="72"/>
      <c r="H88" s="72"/>
      <c r="I88" s="189"/>
      <c r="J88" s="72"/>
      <c r="K88" s="72"/>
      <c r="L88" s="70"/>
      <c r="M88" s="233"/>
      <c r="N88" s="45"/>
      <c r="O88" s="45"/>
      <c r="P88" s="45"/>
      <c r="Q88" s="45"/>
      <c r="R88" s="45"/>
      <c r="S88" s="45"/>
      <c r="T88" s="93"/>
      <c r="AT88" s="22" t="s">
        <v>147</v>
      </c>
      <c r="AU88" s="22" t="s">
        <v>82</v>
      </c>
    </row>
    <row r="89" s="11" customFormat="1">
      <c r="B89" s="234"/>
      <c r="C89" s="235"/>
      <c r="D89" s="231" t="s">
        <v>149</v>
      </c>
      <c r="E89" s="236" t="s">
        <v>16</v>
      </c>
      <c r="F89" s="237" t="s">
        <v>573</v>
      </c>
      <c r="G89" s="235"/>
      <c r="H89" s="238">
        <v>550</v>
      </c>
      <c r="I89" s="239"/>
      <c r="J89" s="235"/>
      <c r="K89" s="235"/>
      <c r="L89" s="240"/>
      <c r="M89" s="241"/>
      <c r="N89" s="242"/>
      <c r="O89" s="242"/>
      <c r="P89" s="242"/>
      <c r="Q89" s="242"/>
      <c r="R89" s="242"/>
      <c r="S89" s="242"/>
      <c r="T89" s="243"/>
      <c r="AT89" s="244" t="s">
        <v>149</v>
      </c>
      <c r="AU89" s="244" t="s">
        <v>82</v>
      </c>
      <c r="AV89" s="11" t="s">
        <v>82</v>
      </c>
      <c r="AW89" s="11" t="s">
        <v>35</v>
      </c>
      <c r="AX89" s="11" t="s">
        <v>72</v>
      </c>
      <c r="AY89" s="244" t="s">
        <v>138</v>
      </c>
    </row>
    <row r="90" s="12" customFormat="1">
      <c r="B90" s="245"/>
      <c r="C90" s="246"/>
      <c r="D90" s="231" t="s">
        <v>149</v>
      </c>
      <c r="E90" s="247" t="s">
        <v>16</v>
      </c>
      <c r="F90" s="248" t="s">
        <v>151</v>
      </c>
      <c r="G90" s="246"/>
      <c r="H90" s="249">
        <v>550</v>
      </c>
      <c r="I90" s="250"/>
      <c r="J90" s="246"/>
      <c r="K90" s="246"/>
      <c r="L90" s="251"/>
      <c r="M90" s="252"/>
      <c r="N90" s="253"/>
      <c r="O90" s="253"/>
      <c r="P90" s="253"/>
      <c r="Q90" s="253"/>
      <c r="R90" s="253"/>
      <c r="S90" s="253"/>
      <c r="T90" s="254"/>
      <c r="AT90" s="255" t="s">
        <v>149</v>
      </c>
      <c r="AU90" s="255" t="s">
        <v>82</v>
      </c>
      <c r="AV90" s="12" t="s">
        <v>145</v>
      </c>
      <c r="AW90" s="12" t="s">
        <v>35</v>
      </c>
      <c r="AX90" s="12" t="s">
        <v>80</v>
      </c>
      <c r="AY90" s="255" t="s">
        <v>138</v>
      </c>
    </row>
    <row r="91" s="1" customFormat="1" ht="25.5" customHeight="1">
      <c r="B91" s="44"/>
      <c r="C91" s="219" t="s">
        <v>82</v>
      </c>
      <c r="D91" s="219" t="s">
        <v>140</v>
      </c>
      <c r="E91" s="220" t="s">
        <v>152</v>
      </c>
      <c r="F91" s="221" t="s">
        <v>153</v>
      </c>
      <c r="G91" s="222" t="s">
        <v>154</v>
      </c>
      <c r="H91" s="223">
        <v>55</v>
      </c>
      <c r="I91" s="224"/>
      <c r="J91" s="225">
        <f>ROUND(I91*H91,2)</f>
        <v>0</v>
      </c>
      <c r="K91" s="221" t="s">
        <v>144</v>
      </c>
      <c r="L91" s="70"/>
      <c r="M91" s="226" t="s">
        <v>16</v>
      </c>
      <c r="N91" s="227" t="s">
        <v>43</v>
      </c>
      <c r="O91" s="45"/>
      <c r="P91" s="228">
        <f>O91*H91</f>
        <v>0</v>
      </c>
      <c r="Q91" s="228">
        <v>0</v>
      </c>
      <c r="R91" s="228">
        <f>Q91*H91</f>
        <v>0</v>
      </c>
      <c r="S91" s="228">
        <v>0</v>
      </c>
      <c r="T91" s="229">
        <f>S91*H91</f>
        <v>0</v>
      </c>
      <c r="AR91" s="22" t="s">
        <v>145</v>
      </c>
      <c r="AT91" s="22" t="s">
        <v>140</v>
      </c>
      <c r="AU91" s="22" t="s">
        <v>82</v>
      </c>
      <c r="AY91" s="22" t="s">
        <v>138</v>
      </c>
      <c r="BE91" s="230">
        <f>IF(N91="základní",J91,0)</f>
        <v>0</v>
      </c>
      <c r="BF91" s="230">
        <f>IF(N91="snížená",J91,0)</f>
        <v>0</v>
      </c>
      <c r="BG91" s="230">
        <f>IF(N91="zákl. přenesená",J91,0)</f>
        <v>0</v>
      </c>
      <c r="BH91" s="230">
        <f>IF(N91="sníž. přenesená",J91,0)</f>
        <v>0</v>
      </c>
      <c r="BI91" s="230">
        <f>IF(N91="nulová",J91,0)</f>
        <v>0</v>
      </c>
      <c r="BJ91" s="22" t="s">
        <v>80</v>
      </c>
      <c r="BK91" s="230">
        <f>ROUND(I91*H91,2)</f>
        <v>0</v>
      </c>
      <c r="BL91" s="22" t="s">
        <v>145</v>
      </c>
      <c r="BM91" s="22" t="s">
        <v>574</v>
      </c>
    </row>
    <row r="92" s="1" customFormat="1">
      <c r="B92" s="44"/>
      <c r="C92" s="72"/>
      <c r="D92" s="231" t="s">
        <v>147</v>
      </c>
      <c r="E92" s="72"/>
      <c r="F92" s="232" t="s">
        <v>156</v>
      </c>
      <c r="G92" s="72"/>
      <c r="H92" s="72"/>
      <c r="I92" s="189"/>
      <c r="J92" s="72"/>
      <c r="K92" s="72"/>
      <c r="L92" s="70"/>
      <c r="M92" s="233"/>
      <c r="N92" s="45"/>
      <c r="O92" s="45"/>
      <c r="P92" s="45"/>
      <c r="Q92" s="45"/>
      <c r="R92" s="45"/>
      <c r="S92" s="45"/>
      <c r="T92" s="93"/>
      <c r="AT92" s="22" t="s">
        <v>147</v>
      </c>
      <c r="AU92" s="22" t="s">
        <v>82</v>
      </c>
    </row>
    <row r="93" s="11" customFormat="1">
      <c r="B93" s="234"/>
      <c r="C93" s="235"/>
      <c r="D93" s="231" t="s">
        <v>149</v>
      </c>
      <c r="E93" s="236" t="s">
        <v>16</v>
      </c>
      <c r="F93" s="237" t="s">
        <v>575</v>
      </c>
      <c r="G93" s="235"/>
      <c r="H93" s="238">
        <v>55</v>
      </c>
      <c r="I93" s="239"/>
      <c r="J93" s="235"/>
      <c r="K93" s="235"/>
      <c r="L93" s="240"/>
      <c r="M93" s="241"/>
      <c r="N93" s="242"/>
      <c r="O93" s="242"/>
      <c r="P93" s="242"/>
      <c r="Q93" s="242"/>
      <c r="R93" s="242"/>
      <c r="S93" s="242"/>
      <c r="T93" s="243"/>
      <c r="AT93" s="244" t="s">
        <v>149</v>
      </c>
      <c r="AU93" s="244" t="s">
        <v>82</v>
      </c>
      <c r="AV93" s="11" t="s">
        <v>82</v>
      </c>
      <c r="AW93" s="11" t="s">
        <v>35</v>
      </c>
      <c r="AX93" s="11" t="s">
        <v>72</v>
      </c>
      <c r="AY93" s="244" t="s">
        <v>138</v>
      </c>
    </row>
    <row r="94" s="12" customFormat="1">
      <c r="B94" s="245"/>
      <c r="C94" s="246"/>
      <c r="D94" s="231" t="s">
        <v>149</v>
      </c>
      <c r="E94" s="247" t="s">
        <v>16</v>
      </c>
      <c r="F94" s="248" t="s">
        <v>151</v>
      </c>
      <c r="G94" s="246"/>
      <c r="H94" s="249">
        <v>55</v>
      </c>
      <c r="I94" s="250"/>
      <c r="J94" s="246"/>
      <c r="K94" s="246"/>
      <c r="L94" s="251"/>
      <c r="M94" s="252"/>
      <c r="N94" s="253"/>
      <c r="O94" s="253"/>
      <c r="P94" s="253"/>
      <c r="Q94" s="253"/>
      <c r="R94" s="253"/>
      <c r="S94" s="253"/>
      <c r="T94" s="254"/>
      <c r="AT94" s="255" t="s">
        <v>149</v>
      </c>
      <c r="AU94" s="255" t="s">
        <v>82</v>
      </c>
      <c r="AV94" s="12" t="s">
        <v>145</v>
      </c>
      <c r="AW94" s="12" t="s">
        <v>35</v>
      </c>
      <c r="AX94" s="12" t="s">
        <v>80</v>
      </c>
      <c r="AY94" s="255" t="s">
        <v>138</v>
      </c>
    </row>
    <row r="95" s="1" customFormat="1" ht="63.75" customHeight="1">
      <c r="B95" s="44"/>
      <c r="C95" s="219" t="s">
        <v>158</v>
      </c>
      <c r="D95" s="219" t="s">
        <v>140</v>
      </c>
      <c r="E95" s="220" t="s">
        <v>159</v>
      </c>
      <c r="F95" s="221" t="s">
        <v>160</v>
      </c>
      <c r="G95" s="222" t="s">
        <v>161</v>
      </c>
      <c r="H95" s="223">
        <v>364.80000000000001</v>
      </c>
      <c r="I95" s="224"/>
      <c r="J95" s="225">
        <f>ROUND(I95*H95,2)</f>
        <v>0</v>
      </c>
      <c r="K95" s="221" t="s">
        <v>144</v>
      </c>
      <c r="L95" s="70"/>
      <c r="M95" s="226" t="s">
        <v>16</v>
      </c>
      <c r="N95" s="227" t="s">
        <v>43</v>
      </c>
      <c r="O95" s="45"/>
      <c r="P95" s="228">
        <f>O95*H95</f>
        <v>0</v>
      </c>
      <c r="Q95" s="228">
        <v>0.0086800000000000002</v>
      </c>
      <c r="R95" s="228">
        <f>Q95*H95</f>
        <v>3.1664640000000004</v>
      </c>
      <c r="S95" s="228">
        <v>0</v>
      </c>
      <c r="T95" s="229">
        <f>S95*H95</f>
        <v>0</v>
      </c>
      <c r="AR95" s="22" t="s">
        <v>145</v>
      </c>
      <c r="AT95" s="22" t="s">
        <v>140</v>
      </c>
      <c r="AU95" s="22" t="s">
        <v>82</v>
      </c>
      <c r="AY95" s="22" t="s">
        <v>138</v>
      </c>
      <c r="BE95" s="230">
        <f>IF(N95="základní",J95,0)</f>
        <v>0</v>
      </c>
      <c r="BF95" s="230">
        <f>IF(N95="snížená",J95,0)</f>
        <v>0</v>
      </c>
      <c r="BG95" s="230">
        <f>IF(N95="zákl. přenesená",J95,0)</f>
        <v>0</v>
      </c>
      <c r="BH95" s="230">
        <f>IF(N95="sníž. přenesená",J95,0)</f>
        <v>0</v>
      </c>
      <c r="BI95" s="230">
        <f>IF(N95="nulová",J95,0)</f>
        <v>0</v>
      </c>
      <c r="BJ95" s="22" t="s">
        <v>80</v>
      </c>
      <c r="BK95" s="230">
        <f>ROUND(I95*H95,2)</f>
        <v>0</v>
      </c>
      <c r="BL95" s="22" t="s">
        <v>145</v>
      </c>
      <c r="BM95" s="22" t="s">
        <v>576</v>
      </c>
    </row>
    <row r="96" s="1" customFormat="1">
      <c r="B96" s="44"/>
      <c r="C96" s="72"/>
      <c r="D96" s="231" t="s">
        <v>147</v>
      </c>
      <c r="E96" s="72"/>
      <c r="F96" s="232" t="s">
        <v>163</v>
      </c>
      <c r="G96" s="72"/>
      <c r="H96" s="72"/>
      <c r="I96" s="189"/>
      <c r="J96" s="72"/>
      <c r="K96" s="72"/>
      <c r="L96" s="70"/>
      <c r="M96" s="233"/>
      <c r="N96" s="45"/>
      <c r="O96" s="45"/>
      <c r="P96" s="45"/>
      <c r="Q96" s="45"/>
      <c r="R96" s="45"/>
      <c r="S96" s="45"/>
      <c r="T96" s="93"/>
      <c r="AT96" s="22" t="s">
        <v>147</v>
      </c>
      <c r="AU96" s="22" t="s">
        <v>82</v>
      </c>
    </row>
    <row r="97" s="11" customFormat="1">
      <c r="B97" s="234"/>
      <c r="C97" s="235"/>
      <c r="D97" s="231" t="s">
        <v>149</v>
      </c>
      <c r="E97" s="236" t="s">
        <v>16</v>
      </c>
      <c r="F97" s="237" t="s">
        <v>577</v>
      </c>
      <c r="G97" s="235"/>
      <c r="H97" s="238">
        <v>364.80000000000001</v>
      </c>
      <c r="I97" s="239"/>
      <c r="J97" s="235"/>
      <c r="K97" s="235"/>
      <c r="L97" s="240"/>
      <c r="M97" s="241"/>
      <c r="N97" s="242"/>
      <c r="O97" s="242"/>
      <c r="P97" s="242"/>
      <c r="Q97" s="242"/>
      <c r="R97" s="242"/>
      <c r="S97" s="242"/>
      <c r="T97" s="243"/>
      <c r="AT97" s="244" t="s">
        <v>149</v>
      </c>
      <c r="AU97" s="244" t="s">
        <v>82</v>
      </c>
      <c r="AV97" s="11" t="s">
        <v>82</v>
      </c>
      <c r="AW97" s="11" t="s">
        <v>35</v>
      </c>
      <c r="AX97" s="11" t="s">
        <v>72</v>
      </c>
      <c r="AY97" s="244" t="s">
        <v>138</v>
      </c>
    </row>
    <row r="98" s="12" customFormat="1">
      <c r="B98" s="245"/>
      <c r="C98" s="246"/>
      <c r="D98" s="231" t="s">
        <v>149</v>
      </c>
      <c r="E98" s="247" t="s">
        <v>16</v>
      </c>
      <c r="F98" s="248" t="s">
        <v>151</v>
      </c>
      <c r="G98" s="246"/>
      <c r="H98" s="249">
        <v>364.80000000000001</v>
      </c>
      <c r="I98" s="250"/>
      <c r="J98" s="246"/>
      <c r="K98" s="246"/>
      <c r="L98" s="251"/>
      <c r="M98" s="252"/>
      <c r="N98" s="253"/>
      <c r="O98" s="253"/>
      <c r="P98" s="253"/>
      <c r="Q98" s="253"/>
      <c r="R98" s="253"/>
      <c r="S98" s="253"/>
      <c r="T98" s="254"/>
      <c r="AT98" s="255" t="s">
        <v>149</v>
      </c>
      <c r="AU98" s="255" t="s">
        <v>82</v>
      </c>
      <c r="AV98" s="12" t="s">
        <v>145</v>
      </c>
      <c r="AW98" s="12" t="s">
        <v>35</v>
      </c>
      <c r="AX98" s="12" t="s">
        <v>80</v>
      </c>
      <c r="AY98" s="255" t="s">
        <v>138</v>
      </c>
    </row>
    <row r="99" s="1" customFormat="1" ht="63.75" customHeight="1">
      <c r="B99" s="44"/>
      <c r="C99" s="219" t="s">
        <v>145</v>
      </c>
      <c r="D99" s="219" t="s">
        <v>140</v>
      </c>
      <c r="E99" s="220" t="s">
        <v>165</v>
      </c>
      <c r="F99" s="221" t="s">
        <v>166</v>
      </c>
      <c r="G99" s="222" t="s">
        <v>161</v>
      </c>
      <c r="H99" s="223">
        <v>457.19999999999999</v>
      </c>
      <c r="I99" s="224"/>
      <c r="J99" s="225">
        <f>ROUND(I99*H99,2)</f>
        <v>0</v>
      </c>
      <c r="K99" s="221" t="s">
        <v>144</v>
      </c>
      <c r="L99" s="70"/>
      <c r="M99" s="226" t="s">
        <v>16</v>
      </c>
      <c r="N99" s="227" t="s">
        <v>43</v>
      </c>
      <c r="O99" s="45"/>
      <c r="P99" s="228">
        <f>O99*H99</f>
        <v>0</v>
      </c>
      <c r="Q99" s="228">
        <v>0.036900000000000002</v>
      </c>
      <c r="R99" s="228">
        <f>Q99*H99</f>
        <v>16.87068</v>
      </c>
      <c r="S99" s="228">
        <v>0</v>
      </c>
      <c r="T99" s="229">
        <f>S99*H99</f>
        <v>0</v>
      </c>
      <c r="AR99" s="22" t="s">
        <v>145</v>
      </c>
      <c r="AT99" s="22" t="s">
        <v>140</v>
      </c>
      <c r="AU99" s="22" t="s">
        <v>82</v>
      </c>
      <c r="AY99" s="22" t="s">
        <v>138</v>
      </c>
      <c r="BE99" s="230">
        <f>IF(N99="základní",J99,0)</f>
        <v>0</v>
      </c>
      <c r="BF99" s="230">
        <f>IF(N99="snížená",J99,0)</f>
        <v>0</v>
      </c>
      <c r="BG99" s="230">
        <f>IF(N99="zákl. přenesená",J99,0)</f>
        <v>0</v>
      </c>
      <c r="BH99" s="230">
        <f>IF(N99="sníž. přenesená",J99,0)</f>
        <v>0</v>
      </c>
      <c r="BI99" s="230">
        <f>IF(N99="nulová",J99,0)</f>
        <v>0</v>
      </c>
      <c r="BJ99" s="22" t="s">
        <v>80</v>
      </c>
      <c r="BK99" s="230">
        <f>ROUND(I99*H99,2)</f>
        <v>0</v>
      </c>
      <c r="BL99" s="22" t="s">
        <v>145</v>
      </c>
      <c r="BM99" s="22" t="s">
        <v>578</v>
      </c>
    </row>
    <row r="100" s="1" customFormat="1">
      <c r="B100" s="44"/>
      <c r="C100" s="72"/>
      <c r="D100" s="231" t="s">
        <v>147</v>
      </c>
      <c r="E100" s="72"/>
      <c r="F100" s="232" t="s">
        <v>163</v>
      </c>
      <c r="G100" s="72"/>
      <c r="H100" s="72"/>
      <c r="I100" s="189"/>
      <c r="J100" s="72"/>
      <c r="K100" s="72"/>
      <c r="L100" s="70"/>
      <c r="M100" s="233"/>
      <c r="N100" s="45"/>
      <c r="O100" s="45"/>
      <c r="P100" s="45"/>
      <c r="Q100" s="45"/>
      <c r="R100" s="45"/>
      <c r="S100" s="45"/>
      <c r="T100" s="93"/>
      <c r="AT100" s="22" t="s">
        <v>147</v>
      </c>
      <c r="AU100" s="22" t="s">
        <v>82</v>
      </c>
    </row>
    <row r="101" s="11" customFormat="1">
      <c r="B101" s="234"/>
      <c r="C101" s="235"/>
      <c r="D101" s="231" t="s">
        <v>149</v>
      </c>
      <c r="E101" s="236" t="s">
        <v>16</v>
      </c>
      <c r="F101" s="237" t="s">
        <v>579</v>
      </c>
      <c r="G101" s="235"/>
      <c r="H101" s="238">
        <v>457.19999999999999</v>
      </c>
      <c r="I101" s="239"/>
      <c r="J101" s="235"/>
      <c r="K101" s="235"/>
      <c r="L101" s="240"/>
      <c r="M101" s="241"/>
      <c r="N101" s="242"/>
      <c r="O101" s="242"/>
      <c r="P101" s="242"/>
      <c r="Q101" s="242"/>
      <c r="R101" s="242"/>
      <c r="S101" s="242"/>
      <c r="T101" s="243"/>
      <c r="AT101" s="244" t="s">
        <v>149</v>
      </c>
      <c r="AU101" s="244" t="s">
        <v>82</v>
      </c>
      <c r="AV101" s="11" t="s">
        <v>82</v>
      </c>
      <c r="AW101" s="11" t="s">
        <v>35</v>
      </c>
      <c r="AX101" s="11" t="s">
        <v>72</v>
      </c>
      <c r="AY101" s="244" t="s">
        <v>138</v>
      </c>
    </row>
    <row r="102" s="12" customFormat="1">
      <c r="B102" s="245"/>
      <c r="C102" s="246"/>
      <c r="D102" s="231" t="s">
        <v>149</v>
      </c>
      <c r="E102" s="247" t="s">
        <v>16</v>
      </c>
      <c r="F102" s="248" t="s">
        <v>151</v>
      </c>
      <c r="G102" s="246"/>
      <c r="H102" s="249">
        <v>457.19999999999999</v>
      </c>
      <c r="I102" s="250"/>
      <c r="J102" s="246"/>
      <c r="K102" s="246"/>
      <c r="L102" s="251"/>
      <c r="M102" s="252"/>
      <c r="N102" s="253"/>
      <c r="O102" s="253"/>
      <c r="P102" s="253"/>
      <c r="Q102" s="253"/>
      <c r="R102" s="253"/>
      <c r="S102" s="253"/>
      <c r="T102" s="254"/>
      <c r="AT102" s="255" t="s">
        <v>149</v>
      </c>
      <c r="AU102" s="255" t="s">
        <v>82</v>
      </c>
      <c r="AV102" s="12" t="s">
        <v>145</v>
      </c>
      <c r="AW102" s="12" t="s">
        <v>35</v>
      </c>
      <c r="AX102" s="12" t="s">
        <v>80</v>
      </c>
      <c r="AY102" s="255" t="s">
        <v>138</v>
      </c>
    </row>
    <row r="103" s="1" customFormat="1" ht="25.5" customHeight="1">
      <c r="B103" s="44"/>
      <c r="C103" s="219" t="s">
        <v>169</v>
      </c>
      <c r="D103" s="219" t="s">
        <v>140</v>
      </c>
      <c r="E103" s="220" t="s">
        <v>170</v>
      </c>
      <c r="F103" s="221" t="s">
        <v>171</v>
      </c>
      <c r="G103" s="222" t="s">
        <v>172</v>
      </c>
      <c r="H103" s="223">
        <v>169</v>
      </c>
      <c r="I103" s="224"/>
      <c r="J103" s="225">
        <f>ROUND(I103*H103,2)</f>
        <v>0</v>
      </c>
      <c r="K103" s="221" t="s">
        <v>144</v>
      </c>
      <c r="L103" s="70"/>
      <c r="M103" s="226" t="s">
        <v>16</v>
      </c>
      <c r="N103" s="227" t="s">
        <v>43</v>
      </c>
      <c r="O103" s="45"/>
      <c r="P103" s="228">
        <f>O103*H103</f>
        <v>0</v>
      </c>
      <c r="Q103" s="228">
        <v>0.00064999999999999997</v>
      </c>
      <c r="R103" s="228">
        <f>Q103*H103</f>
        <v>0.10984999999999999</v>
      </c>
      <c r="S103" s="228">
        <v>0</v>
      </c>
      <c r="T103" s="229">
        <f>S103*H103</f>
        <v>0</v>
      </c>
      <c r="AR103" s="22" t="s">
        <v>145</v>
      </c>
      <c r="AT103" s="22" t="s">
        <v>140</v>
      </c>
      <c r="AU103" s="22" t="s">
        <v>82</v>
      </c>
      <c r="AY103" s="22" t="s">
        <v>138</v>
      </c>
      <c r="BE103" s="230">
        <f>IF(N103="základní",J103,0)</f>
        <v>0</v>
      </c>
      <c r="BF103" s="230">
        <f>IF(N103="snížená",J103,0)</f>
        <v>0</v>
      </c>
      <c r="BG103" s="230">
        <f>IF(N103="zákl. přenesená",J103,0)</f>
        <v>0</v>
      </c>
      <c r="BH103" s="230">
        <f>IF(N103="sníž. přenesená",J103,0)</f>
        <v>0</v>
      </c>
      <c r="BI103" s="230">
        <f>IF(N103="nulová",J103,0)</f>
        <v>0</v>
      </c>
      <c r="BJ103" s="22" t="s">
        <v>80</v>
      </c>
      <c r="BK103" s="230">
        <f>ROUND(I103*H103,2)</f>
        <v>0</v>
      </c>
      <c r="BL103" s="22" t="s">
        <v>145</v>
      </c>
      <c r="BM103" s="22" t="s">
        <v>580</v>
      </c>
    </row>
    <row r="104" s="1" customFormat="1">
      <c r="B104" s="44"/>
      <c r="C104" s="72"/>
      <c r="D104" s="231" t="s">
        <v>147</v>
      </c>
      <c r="E104" s="72"/>
      <c r="F104" s="232" t="s">
        <v>174</v>
      </c>
      <c r="G104" s="72"/>
      <c r="H104" s="72"/>
      <c r="I104" s="189"/>
      <c r="J104" s="72"/>
      <c r="K104" s="72"/>
      <c r="L104" s="70"/>
      <c r="M104" s="233"/>
      <c r="N104" s="45"/>
      <c r="O104" s="45"/>
      <c r="P104" s="45"/>
      <c r="Q104" s="45"/>
      <c r="R104" s="45"/>
      <c r="S104" s="45"/>
      <c r="T104" s="93"/>
      <c r="AT104" s="22" t="s">
        <v>147</v>
      </c>
      <c r="AU104" s="22" t="s">
        <v>82</v>
      </c>
    </row>
    <row r="105" s="11" customFormat="1">
      <c r="B105" s="234"/>
      <c r="C105" s="235"/>
      <c r="D105" s="231" t="s">
        <v>149</v>
      </c>
      <c r="E105" s="236" t="s">
        <v>16</v>
      </c>
      <c r="F105" s="237" t="s">
        <v>581</v>
      </c>
      <c r="G105" s="235"/>
      <c r="H105" s="238">
        <v>169</v>
      </c>
      <c r="I105" s="239"/>
      <c r="J105" s="235"/>
      <c r="K105" s="235"/>
      <c r="L105" s="240"/>
      <c r="M105" s="241"/>
      <c r="N105" s="242"/>
      <c r="O105" s="242"/>
      <c r="P105" s="242"/>
      <c r="Q105" s="242"/>
      <c r="R105" s="242"/>
      <c r="S105" s="242"/>
      <c r="T105" s="243"/>
      <c r="AT105" s="244" t="s">
        <v>149</v>
      </c>
      <c r="AU105" s="244" t="s">
        <v>82</v>
      </c>
      <c r="AV105" s="11" t="s">
        <v>82</v>
      </c>
      <c r="AW105" s="11" t="s">
        <v>35</v>
      </c>
      <c r="AX105" s="11" t="s">
        <v>72</v>
      </c>
      <c r="AY105" s="244" t="s">
        <v>138</v>
      </c>
    </row>
    <row r="106" s="12" customFormat="1">
      <c r="B106" s="245"/>
      <c r="C106" s="246"/>
      <c r="D106" s="231" t="s">
        <v>149</v>
      </c>
      <c r="E106" s="247" t="s">
        <v>16</v>
      </c>
      <c r="F106" s="248" t="s">
        <v>151</v>
      </c>
      <c r="G106" s="246"/>
      <c r="H106" s="249">
        <v>169</v>
      </c>
      <c r="I106" s="250"/>
      <c r="J106" s="246"/>
      <c r="K106" s="246"/>
      <c r="L106" s="251"/>
      <c r="M106" s="252"/>
      <c r="N106" s="253"/>
      <c r="O106" s="253"/>
      <c r="P106" s="253"/>
      <c r="Q106" s="253"/>
      <c r="R106" s="253"/>
      <c r="S106" s="253"/>
      <c r="T106" s="254"/>
      <c r="AT106" s="255" t="s">
        <v>149</v>
      </c>
      <c r="AU106" s="255" t="s">
        <v>82</v>
      </c>
      <c r="AV106" s="12" t="s">
        <v>145</v>
      </c>
      <c r="AW106" s="12" t="s">
        <v>35</v>
      </c>
      <c r="AX106" s="12" t="s">
        <v>80</v>
      </c>
      <c r="AY106" s="255" t="s">
        <v>138</v>
      </c>
    </row>
    <row r="107" s="1" customFormat="1" ht="25.5" customHeight="1">
      <c r="B107" s="44"/>
      <c r="C107" s="219" t="s">
        <v>176</v>
      </c>
      <c r="D107" s="219" t="s">
        <v>140</v>
      </c>
      <c r="E107" s="220" t="s">
        <v>177</v>
      </c>
      <c r="F107" s="221" t="s">
        <v>178</v>
      </c>
      <c r="G107" s="222" t="s">
        <v>172</v>
      </c>
      <c r="H107" s="223">
        <v>169</v>
      </c>
      <c r="I107" s="224"/>
      <c r="J107" s="225">
        <f>ROUND(I107*H107,2)</f>
        <v>0</v>
      </c>
      <c r="K107" s="221" t="s">
        <v>144</v>
      </c>
      <c r="L107" s="70"/>
      <c r="M107" s="226" t="s">
        <v>16</v>
      </c>
      <c r="N107" s="227" t="s">
        <v>43</v>
      </c>
      <c r="O107" s="45"/>
      <c r="P107" s="228">
        <f>O107*H107</f>
        <v>0</v>
      </c>
      <c r="Q107" s="228">
        <v>0</v>
      </c>
      <c r="R107" s="228">
        <f>Q107*H107</f>
        <v>0</v>
      </c>
      <c r="S107" s="228">
        <v>0</v>
      </c>
      <c r="T107" s="229">
        <f>S107*H107</f>
        <v>0</v>
      </c>
      <c r="AR107" s="22" t="s">
        <v>145</v>
      </c>
      <c r="AT107" s="22" t="s">
        <v>140</v>
      </c>
      <c r="AU107" s="22" t="s">
        <v>82</v>
      </c>
      <c r="AY107" s="22" t="s">
        <v>138</v>
      </c>
      <c r="BE107" s="230">
        <f>IF(N107="základní",J107,0)</f>
        <v>0</v>
      </c>
      <c r="BF107" s="230">
        <f>IF(N107="snížená",J107,0)</f>
        <v>0</v>
      </c>
      <c r="BG107" s="230">
        <f>IF(N107="zákl. přenesená",J107,0)</f>
        <v>0</v>
      </c>
      <c r="BH107" s="230">
        <f>IF(N107="sníž. přenesená",J107,0)</f>
        <v>0</v>
      </c>
      <c r="BI107" s="230">
        <f>IF(N107="nulová",J107,0)</f>
        <v>0</v>
      </c>
      <c r="BJ107" s="22" t="s">
        <v>80</v>
      </c>
      <c r="BK107" s="230">
        <f>ROUND(I107*H107,2)</f>
        <v>0</v>
      </c>
      <c r="BL107" s="22" t="s">
        <v>145</v>
      </c>
      <c r="BM107" s="22" t="s">
        <v>582</v>
      </c>
    </row>
    <row r="108" s="1" customFormat="1">
      <c r="B108" s="44"/>
      <c r="C108" s="72"/>
      <c r="D108" s="231" t="s">
        <v>147</v>
      </c>
      <c r="E108" s="72"/>
      <c r="F108" s="232" t="s">
        <v>174</v>
      </c>
      <c r="G108" s="72"/>
      <c r="H108" s="72"/>
      <c r="I108" s="189"/>
      <c r="J108" s="72"/>
      <c r="K108" s="72"/>
      <c r="L108" s="70"/>
      <c r="M108" s="233"/>
      <c r="N108" s="45"/>
      <c r="O108" s="45"/>
      <c r="P108" s="45"/>
      <c r="Q108" s="45"/>
      <c r="R108" s="45"/>
      <c r="S108" s="45"/>
      <c r="T108" s="93"/>
      <c r="AT108" s="22" t="s">
        <v>147</v>
      </c>
      <c r="AU108" s="22" t="s">
        <v>82</v>
      </c>
    </row>
    <row r="109" s="11" customFormat="1">
      <c r="B109" s="234"/>
      <c r="C109" s="235"/>
      <c r="D109" s="231" t="s">
        <v>149</v>
      </c>
      <c r="E109" s="236" t="s">
        <v>16</v>
      </c>
      <c r="F109" s="237" t="s">
        <v>581</v>
      </c>
      <c r="G109" s="235"/>
      <c r="H109" s="238">
        <v>169</v>
      </c>
      <c r="I109" s="239"/>
      <c r="J109" s="235"/>
      <c r="K109" s="235"/>
      <c r="L109" s="240"/>
      <c r="M109" s="241"/>
      <c r="N109" s="242"/>
      <c r="O109" s="242"/>
      <c r="P109" s="242"/>
      <c r="Q109" s="242"/>
      <c r="R109" s="242"/>
      <c r="S109" s="242"/>
      <c r="T109" s="243"/>
      <c r="AT109" s="244" t="s">
        <v>149</v>
      </c>
      <c r="AU109" s="244" t="s">
        <v>82</v>
      </c>
      <c r="AV109" s="11" t="s">
        <v>82</v>
      </c>
      <c r="AW109" s="11" t="s">
        <v>35</v>
      </c>
      <c r="AX109" s="11" t="s">
        <v>72</v>
      </c>
      <c r="AY109" s="244" t="s">
        <v>138</v>
      </c>
    </row>
    <row r="110" s="12" customFormat="1">
      <c r="B110" s="245"/>
      <c r="C110" s="246"/>
      <c r="D110" s="231" t="s">
        <v>149</v>
      </c>
      <c r="E110" s="247" t="s">
        <v>16</v>
      </c>
      <c r="F110" s="248" t="s">
        <v>151</v>
      </c>
      <c r="G110" s="246"/>
      <c r="H110" s="249">
        <v>169</v>
      </c>
      <c r="I110" s="250"/>
      <c r="J110" s="246"/>
      <c r="K110" s="246"/>
      <c r="L110" s="251"/>
      <c r="M110" s="252"/>
      <c r="N110" s="253"/>
      <c r="O110" s="253"/>
      <c r="P110" s="253"/>
      <c r="Q110" s="253"/>
      <c r="R110" s="253"/>
      <c r="S110" s="253"/>
      <c r="T110" s="254"/>
      <c r="AT110" s="255" t="s">
        <v>149</v>
      </c>
      <c r="AU110" s="255" t="s">
        <v>82</v>
      </c>
      <c r="AV110" s="12" t="s">
        <v>145</v>
      </c>
      <c r="AW110" s="12" t="s">
        <v>35</v>
      </c>
      <c r="AX110" s="12" t="s">
        <v>80</v>
      </c>
      <c r="AY110" s="255" t="s">
        <v>138</v>
      </c>
    </row>
    <row r="111" s="1" customFormat="1" ht="25.5" customHeight="1">
      <c r="B111" s="44"/>
      <c r="C111" s="219" t="s">
        <v>180</v>
      </c>
      <c r="D111" s="219" t="s">
        <v>140</v>
      </c>
      <c r="E111" s="220" t="s">
        <v>181</v>
      </c>
      <c r="F111" s="221" t="s">
        <v>182</v>
      </c>
      <c r="G111" s="222" t="s">
        <v>161</v>
      </c>
      <c r="H111" s="223">
        <v>3490.4000000000001</v>
      </c>
      <c r="I111" s="224"/>
      <c r="J111" s="225">
        <f>ROUND(I111*H111,2)</f>
        <v>0</v>
      </c>
      <c r="K111" s="221" t="s">
        <v>144</v>
      </c>
      <c r="L111" s="70"/>
      <c r="M111" s="226" t="s">
        <v>16</v>
      </c>
      <c r="N111" s="227" t="s">
        <v>43</v>
      </c>
      <c r="O111" s="45"/>
      <c r="P111" s="228">
        <f>O111*H111</f>
        <v>0</v>
      </c>
      <c r="Q111" s="228">
        <v>0.00013999999999999999</v>
      </c>
      <c r="R111" s="228">
        <f>Q111*H111</f>
        <v>0.48865599999999998</v>
      </c>
      <c r="S111" s="228">
        <v>0</v>
      </c>
      <c r="T111" s="229">
        <f>S111*H111</f>
        <v>0</v>
      </c>
      <c r="AR111" s="22" t="s">
        <v>145</v>
      </c>
      <c r="AT111" s="22" t="s">
        <v>140</v>
      </c>
      <c r="AU111" s="22" t="s">
        <v>82</v>
      </c>
      <c r="AY111" s="22" t="s">
        <v>138</v>
      </c>
      <c r="BE111" s="230">
        <f>IF(N111="základní",J111,0)</f>
        <v>0</v>
      </c>
      <c r="BF111" s="230">
        <f>IF(N111="snížená",J111,0)</f>
        <v>0</v>
      </c>
      <c r="BG111" s="230">
        <f>IF(N111="zákl. přenesená",J111,0)</f>
        <v>0</v>
      </c>
      <c r="BH111" s="230">
        <f>IF(N111="sníž. přenesená",J111,0)</f>
        <v>0</v>
      </c>
      <c r="BI111" s="230">
        <f>IF(N111="nulová",J111,0)</f>
        <v>0</v>
      </c>
      <c r="BJ111" s="22" t="s">
        <v>80</v>
      </c>
      <c r="BK111" s="230">
        <f>ROUND(I111*H111,2)</f>
        <v>0</v>
      </c>
      <c r="BL111" s="22" t="s">
        <v>145</v>
      </c>
      <c r="BM111" s="22" t="s">
        <v>583</v>
      </c>
    </row>
    <row r="112" s="1" customFormat="1">
      <c r="B112" s="44"/>
      <c r="C112" s="72"/>
      <c r="D112" s="231" t="s">
        <v>147</v>
      </c>
      <c r="E112" s="72"/>
      <c r="F112" s="232" t="s">
        <v>174</v>
      </c>
      <c r="G112" s="72"/>
      <c r="H112" s="72"/>
      <c r="I112" s="189"/>
      <c r="J112" s="72"/>
      <c r="K112" s="72"/>
      <c r="L112" s="70"/>
      <c r="M112" s="233"/>
      <c r="N112" s="45"/>
      <c r="O112" s="45"/>
      <c r="P112" s="45"/>
      <c r="Q112" s="45"/>
      <c r="R112" s="45"/>
      <c r="S112" s="45"/>
      <c r="T112" s="93"/>
      <c r="AT112" s="22" t="s">
        <v>147</v>
      </c>
      <c r="AU112" s="22" t="s">
        <v>82</v>
      </c>
    </row>
    <row r="113" s="11" customFormat="1">
      <c r="B113" s="234"/>
      <c r="C113" s="235"/>
      <c r="D113" s="231" t="s">
        <v>149</v>
      </c>
      <c r="E113" s="236" t="s">
        <v>16</v>
      </c>
      <c r="F113" s="237" t="s">
        <v>584</v>
      </c>
      <c r="G113" s="235"/>
      <c r="H113" s="238">
        <v>3490.4000000000001</v>
      </c>
      <c r="I113" s="239"/>
      <c r="J113" s="235"/>
      <c r="K113" s="235"/>
      <c r="L113" s="240"/>
      <c r="M113" s="241"/>
      <c r="N113" s="242"/>
      <c r="O113" s="242"/>
      <c r="P113" s="242"/>
      <c r="Q113" s="242"/>
      <c r="R113" s="242"/>
      <c r="S113" s="242"/>
      <c r="T113" s="243"/>
      <c r="AT113" s="244" t="s">
        <v>149</v>
      </c>
      <c r="AU113" s="244" t="s">
        <v>82</v>
      </c>
      <c r="AV113" s="11" t="s">
        <v>82</v>
      </c>
      <c r="AW113" s="11" t="s">
        <v>35</v>
      </c>
      <c r="AX113" s="11" t="s">
        <v>72</v>
      </c>
      <c r="AY113" s="244" t="s">
        <v>138</v>
      </c>
    </row>
    <row r="114" s="12" customFormat="1">
      <c r="B114" s="245"/>
      <c r="C114" s="246"/>
      <c r="D114" s="231" t="s">
        <v>149</v>
      </c>
      <c r="E114" s="247" t="s">
        <v>16</v>
      </c>
      <c r="F114" s="248" t="s">
        <v>151</v>
      </c>
      <c r="G114" s="246"/>
      <c r="H114" s="249">
        <v>3490.4000000000001</v>
      </c>
      <c r="I114" s="250"/>
      <c r="J114" s="246"/>
      <c r="K114" s="246"/>
      <c r="L114" s="251"/>
      <c r="M114" s="252"/>
      <c r="N114" s="253"/>
      <c r="O114" s="253"/>
      <c r="P114" s="253"/>
      <c r="Q114" s="253"/>
      <c r="R114" s="253"/>
      <c r="S114" s="253"/>
      <c r="T114" s="254"/>
      <c r="AT114" s="255" t="s">
        <v>149</v>
      </c>
      <c r="AU114" s="255" t="s">
        <v>82</v>
      </c>
      <c r="AV114" s="12" t="s">
        <v>145</v>
      </c>
      <c r="AW114" s="12" t="s">
        <v>35</v>
      </c>
      <c r="AX114" s="12" t="s">
        <v>80</v>
      </c>
      <c r="AY114" s="255" t="s">
        <v>138</v>
      </c>
    </row>
    <row r="115" s="1" customFormat="1" ht="25.5" customHeight="1">
      <c r="B115" s="44"/>
      <c r="C115" s="219" t="s">
        <v>185</v>
      </c>
      <c r="D115" s="219" t="s">
        <v>140</v>
      </c>
      <c r="E115" s="220" t="s">
        <v>186</v>
      </c>
      <c r="F115" s="221" t="s">
        <v>187</v>
      </c>
      <c r="G115" s="222" t="s">
        <v>161</v>
      </c>
      <c r="H115" s="223">
        <v>3490.4000000000001</v>
      </c>
      <c r="I115" s="224"/>
      <c r="J115" s="225">
        <f>ROUND(I115*H115,2)</f>
        <v>0</v>
      </c>
      <c r="K115" s="221" t="s">
        <v>144</v>
      </c>
      <c r="L115" s="70"/>
      <c r="M115" s="226" t="s">
        <v>16</v>
      </c>
      <c r="N115" s="227" t="s">
        <v>43</v>
      </c>
      <c r="O115" s="45"/>
      <c r="P115" s="228">
        <f>O115*H115</f>
        <v>0</v>
      </c>
      <c r="Q115" s="228">
        <v>0</v>
      </c>
      <c r="R115" s="228">
        <f>Q115*H115</f>
        <v>0</v>
      </c>
      <c r="S115" s="228">
        <v>0</v>
      </c>
      <c r="T115" s="229">
        <f>S115*H115</f>
        <v>0</v>
      </c>
      <c r="AR115" s="22" t="s">
        <v>145</v>
      </c>
      <c r="AT115" s="22" t="s">
        <v>140</v>
      </c>
      <c r="AU115" s="22" t="s">
        <v>82</v>
      </c>
      <c r="AY115" s="22" t="s">
        <v>138</v>
      </c>
      <c r="BE115" s="230">
        <f>IF(N115="základní",J115,0)</f>
        <v>0</v>
      </c>
      <c r="BF115" s="230">
        <f>IF(N115="snížená",J115,0)</f>
        <v>0</v>
      </c>
      <c r="BG115" s="230">
        <f>IF(N115="zákl. přenesená",J115,0)</f>
        <v>0</v>
      </c>
      <c r="BH115" s="230">
        <f>IF(N115="sníž. přenesená",J115,0)</f>
        <v>0</v>
      </c>
      <c r="BI115" s="230">
        <f>IF(N115="nulová",J115,0)</f>
        <v>0</v>
      </c>
      <c r="BJ115" s="22" t="s">
        <v>80</v>
      </c>
      <c r="BK115" s="230">
        <f>ROUND(I115*H115,2)</f>
        <v>0</v>
      </c>
      <c r="BL115" s="22" t="s">
        <v>145</v>
      </c>
      <c r="BM115" s="22" t="s">
        <v>585</v>
      </c>
    </row>
    <row r="116" s="1" customFormat="1">
      <c r="B116" s="44"/>
      <c r="C116" s="72"/>
      <c r="D116" s="231" t="s">
        <v>147</v>
      </c>
      <c r="E116" s="72"/>
      <c r="F116" s="232" t="s">
        <v>174</v>
      </c>
      <c r="G116" s="72"/>
      <c r="H116" s="72"/>
      <c r="I116" s="189"/>
      <c r="J116" s="72"/>
      <c r="K116" s="72"/>
      <c r="L116" s="70"/>
      <c r="M116" s="233"/>
      <c r="N116" s="45"/>
      <c r="O116" s="45"/>
      <c r="P116" s="45"/>
      <c r="Q116" s="45"/>
      <c r="R116" s="45"/>
      <c r="S116" s="45"/>
      <c r="T116" s="93"/>
      <c r="AT116" s="22" t="s">
        <v>147</v>
      </c>
      <c r="AU116" s="22" t="s">
        <v>82</v>
      </c>
    </row>
    <row r="117" s="11" customFormat="1">
      <c r="B117" s="234"/>
      <c r="C117" s="235"/>
      <c r="D117" s="231" t="s">
        <v>149</v>
      </c>
      <c r="E117" s="236" t="s">
        <v>16</v>
      </c>
      <c r="F117" s="237" t="s">
        <v>584</v>
      </c>
      <c r="G117" s="235"/>
      <c r="H117" s="238">
        <v>3490.4000000000001</v>
      </c>
      <c r="I117" s="239"/>
      <c r="J117" s="235"/>
      <c r="K117" s="235"/>
      <c r="L117" s="240"/>
      <c r="M117" s="241"/>
      <c r="N117" s="242"/>
      <c r="O117" s="242"/>
      <c r="P117" s="242"/>
      <c r="Q117" s="242"/>
      <c r="R117" s="242"/>
      <c r="S117" s="242"/>
      <c r="T117" s="243"/>
      <c r="AT117" s="244" t="s">
        <v>149</v>
      </c>
      <c r="AU117" s="244" t="s">
        <v>82</v>
      </c>
      <c r="AV117" s="11" t="s">
        <v>82</v>
      </c>
      <c r="AW117" s="11" t="s">
        <v>35</v>
      </c>
      <c r="AX117" s="11" t="s">
        <v>72</v>
      </c>
      <c r="AY117" s="244" t="s">
        <v>138</v>
      </c>
    </row>
    <row r="118" s="12" customFormat="1">
      <c r="B118" s="245"/>
      <c r="C118" s="246"/>
      <c r="D118" s="231" t="s">
        <v>149</v>
      </c>
      <c r="E118" s="247" t="s">
        <v>16</v>
      </c>
      <c r="F118" s="248" t="s">
        <v>151</v>
      </c>
      <c r="G118" s="246"/>
      <c r="H118" s="249">
        <v>3490.4000000000001</v>
      </c>
      <c r="I118" s="250"/>
      <c r="J118" s="246"/>
      <c r="K118" s="246"/>
      <c r="L118" s="251"/>
      <c r="M118" s="252"/>
      <c r="N118" s="253"/>
      <c r="O118" s="253"/>
      <c r="P118" s="253"/>
      <c r="Q118" s="253"/>
      <c r="R118" s="253"/>
      <c r="S118" s="253"/>
      <c r="T118" s="254"/>
      <c r="AT118" s="255" t="s">
        <v>149</v>
      </c>
      <c r="AU118" s="255" t="s">
        <v>82</v>
      </c>
      <c r="AV118" s="12" t="s">
        <v>145</v>
      </c>
      <c r="AW118" s="12" t="s">
        <v>35</v>
      </c>
      <c r="AX118" s="12" t="s">
        <v>80</v>
      </c>
      <c r="AY118" s="255" t="s">
        <v>138</v>
      </c>
    </row>
    <row r="119" s="1" customFormat="1" ht="38.25" customHeight="1">
      <c r="B119" s="44"/>
      <c r="C119" s="219" t="s">
        <v>189</v>
      </c>
      <c r="D119" s="219" t="s">
        <v>140</v>
      </c>
      <c r="E119" s="220" t="s">
        <v>207</v>
      </c>
      <c r="F119" s="221" t="s">
        <v>208</v>
      </c>
      <c r="G119" s="222" t="s">
        <v>197</v>
      </c>
      <c r="H119" s="223">
        <v>1612.9749999999999</v>
      </c>
      <c r="I119" s="224"/>
      <c r="J119" s="225">
        <f>ROUND(I119*H119,2)</f>
        <v>0</v>
      </c>
      <c r="K119" s="221" t="s">
        <v>144</v>
      </c>
      <c r="L119" s="70"/>
      <c r="M119" s="226" t="s">
        <v>16</v>
      </c>
      <c r="N119" s="227" t="s">
        <v>43</v>
      </c>
      <c r="O119" s="45"/>
      <c r="P119" s="228">
        <f>O119*H119</f>
        <v>0</v>
      </c>
      <c r="Q119" s="228">
        <v>0</v>
      </c>
      <c r="R119" s="228">
        <f>Q119*H119</f>
        <v>0</v>
      </c>
      <c r="S119" s="228">
        <v>0</v>
      </c>
      <c r="T119" s="229">
        <f>S119*H119</f>
        <v>0</v>
      </c>
      <c r="AR119" s="22" t="s">
        <v>145</v>
      </c>
      <c r="AT119" s="22" t="s">
        <v>140</v>
      </c>
      <c r="AU119" s="22" t="s">
        <v>82</v>
      </c>
      <c r="AY119" s="22" t="s">
        <v>138</v>
      </c>
      <c r="BE119" s="230">
        <f>IF(N119="základní",J119,0)</f>
        <v>0</v>
      </c>
      <c r="BF119" s="230">
        <f>IF(N119="snížená",J119,0)</f>
        <v>0</v>
      </c>
      <c r="BG119" s="230">
        <f>IF(N119="zákl. přenesená",J119,0)</f>
        <v>0</v>
      </c>
      <c r="BH119" s="230">
        <f>IF(N119="sníž. přenesená",J119,0)</f>
        <v>0</v>
      </c>
      <c r="BI119" s="230">
        <f>IF(N119="nulová",J119,0)</f>
        <v>0</v>
      </c>
      <c r="BJ119" s="22" t="s">
        <v>80</v>
      </c>
      <c r="BK119" s="230">
        <f>ROUND(I119*H119,2)</f>
        <v>0</v>
      </c>
      <c r="BL119" s="22" t="s">
        <v>145</v>
      </c>
      <c r="BM119" s="22" t="s">
        <v>586</v>
      </c>
    </row>
    <row r="120" s="1" customFormat="1">
      <c r="B120" s="44"/>
      <c r="C120" s="72"/>
      <c r="D120" s="231" t="s">
        <v>147</v>
      </c>
      <c r="E120" s="72"/>
      <c r="F120" s="232" t="s">
        <v>210</v>
      </c>
      <c r="G120" s="72"/>
      <c r="H120" s="72"/>
      <c r="I120" s="189"/>
      <c r="J120" s="72"/>
      <c r="K120" s="72"/>
      <c r="L120" s="70"/>
      <c r="M120" s="233"/>
      <c r="N120" s="45"/>
      <c r="O120" s="45"/>
      <c r="P120" s="45"/>
      <c r="Q120" s="45"/>
      <c r="R120" s="45"/>
      <c r="S120" s="45"/>
      <c r="T120" s="93"/>
      <c r="AT120" s="22" t="s">
        <v>147</v>
      </c>
      <c r="AU120" s="22" t="s">
        <v>82</v>
      </c>
    </row>
    <row r="121" s="11" customFormat="1">
      <c r="B121" s="234"/>
      <c r="C121" s="235"/>
      <c r="D121" s="231" t="s">
        <v>149</v>
      </c>
      <c r="E121" s="236" t="s">
        <v>16</v>
      </c>
      <c r="F121" s="237" t="s">
        <v>587</v>
      </c>
      <c r="G121" s="235"/>
      <c r="H121" s="238">
        <v>1612.9749999999999</v>
      </c>
      <c r="I121" s="239"/>
      <c r="J121" s="235"/>
      <c r="K121" s="235"/>
      <c r="L121" s="240"/>
      <c r="M121" s="241"/>
      <c r="N121" s="242"/>
      <c r="O121" s="242"/>
      <c r="P121" s="242"/>
      <c r="Q121" s="242"/>
      <c r="R121" s="242"/>
      <c r="S121" s="242"/>
      <c r="T121" s="243"/>
      <c r="AT121" s="244" t="s">
        <v>149</v>
      </c>
      <c r="AU121" s="244" t="s">
        <v>82</v>
      </c>
      <c r="AV121" s="11" t="s">
        <v>82</v>
      </c>
      <c r="AW121" s="11" t="s">
        <v>35</v>
      </c>
      <c r="AX121" s="11" t="s">
        <v>72</v>
      </c>
      <c r="AY121" s="244" t="s">
        <v>138</v>
      </c>
    </row>
    <row r="122" s="12" customFormat="1">
      <c r="B122" s="245"/>
      <c r="C122" s="246"/>
      <c r="D122" s="231" t="s">
        <v>149</v>
      </c>
      <c r="E122" s="247" t="s">
        <v>16</v>
      </c>
      <c r="F122" s="248" t="s">
        <v>151</v>
      </c>
      <c r="G122" s="246"/>
      <c r="H122" s="249">
        <v>1612.9749999999999</v>
      </c>
      <c r="I122" s="250"/>
      <c r="J122" s="246"/>
      <c r="K122" s="246"/>
      <c r="L122" s="251"/>
      <c r="M122" s="252"/>
      <c r="N122" s="253"/>
      <c r="O122" s="253"/>
      <c r="P122" s="253"/>
      <c r="Q122" s="253"/>
      <c r="R122" s="253"/>
      <c r="S122" s="253"/>
      <c r="T122" s="254"/>
      <c r="AT122" s="255" t="s">
        <v>149</v>
      </c>
      <c r="AU122" s="255" t="s">
        <v>82</v>
      </c>
      <c r="AV122" s="12" t="s">
        <v>145</v>
      </c>
      <c r="AW122" s="12" t="s">
        <v>35</v>
      </c>
      <c r="AX122" s="12" t="s">
        <v>80</v>
      </c>
      <c r="AY122" s="255" t="s">
        <v>138</v>
      </c>
    </row>
    <row r="123" s="1" customFormat="1" ht="38.25" customHeight="1">
      <c r="B123" s="44"/>
      <c r="C123" s="219" t="s">
        <v>194</v>
      </c>
      <c r="D123" s="219" t="s">
        <v>140</v>
      </c>
      <c r="E123" s="220" t="s">
        <v>213</v>
      </c>
      <c r="F123" s="221" t="s">
        <v>214</v>
      </c>
      <c r="G123" s="222" t="s">
        <v>197</v>
      </c>
      <c r="H123" s="223">
        <v>806.48800000000006</v>
      </c>
      <c r="I123" s="224"/>
      <c r="J123" s="225">
        <f>ROUND(I123*H123,2)</f>
        <v>0</v>
      </c>
      <c r="K123" s="221" t="s">
        <v>144</v>
      </c>
      <c r="L123" s="70"/>
      <c r="M123" s="226" t="s">
        <v>16</v>
      </c>
      <c r="N123" s="227" t="s">
        <v>43</v>
      </c>
      <c r="O123" s="45"/>
      <c r="P123" s="228">
        <f>O123*H123</f>
        <v>0</v>
      </c>
      <c r="Q123" s="228">
        <v>0</v>
      </c>
      <c r="R123" s="228">
        <f>Q123*H123</f>
        <v>0</v>
      </c>
      <c r="S123" s="228">
        <v>0</v>
      </c>
      <c r="T123" s="229">
        <f>S123*H123</f>
        <v>0</v>
      </c>
      <c r="AR123" s="22" t="s">
        <v>145</v>
      </c>
      <c r="AT123" s="22" t="s">
        <v>140</v>
      </c>
      <c r="AU123" s="22" t="s">
        <v>82</v>
      </c>
      <c r="AY123" s="22" t="s">
        <v>138</v>
      </c>
      <c r="BE123" s="230">
        <f>IF(N123="základní",J123,0)</f>
        <v>0</v>
      </c>
      <c r="BF123" s="230">
        <f>IF(N123="snížená",J123,0)</f>
        <v>0</v>
      </c>
      <c r="BG123" s="230">
        <f>IF(N123="zákl. přenesená",J123,0)</f>
        <v>0</v>
      </c>
      <c r="BH123" s="230">
        <f>IF(N123="sníž. přenesená",J123,0)</f>
        <v>0</v>
      </c>
      <c r="BI123" s="230">
        <f>IF(N123="nulová",J123,0)</f>
        <v>0</v>
      </c>
      <c r="BJ123" s="22" t="s">
        <v>80</v>
      </c>
      <c r="BK123" s="230">
        <f>ROUND(I123*H123,2)</f>
        <v>0</v>
      </c>
      <c r="BL123" s="22" t="s">
        <v>145</v>
      </c>
      <c r="BM123" s="22" t="s">
        <v>588</v>
      </c>
    </row>
    <row r="124" s="1" customFormat="1">
      <c r="B124" s="44"/>
      <c r="C124" s="72"/>
      <c r="D124" s="231" t="s">
        <v>147</v>
      </c>
      <c r="E124" s="72"/>
      <c r="F124" s="232" t="s">
        <v>210</v>
      </c>
      <c r="G124" s="72"/>
      <c r="H124" s="72"/>
      <c r="I124" s="189"/>
      <c r="J124" s="72"/>
      <c r="K124" s="72"/>
      <c r="L124" s="70"/>
      <c r="M124" s="233"/>
      <c r="N124" s="45"/>
      <c r="O124" s="45"/>
      <c r="P124" s="45"/>
      <c r="Q124" s="45"/>
      <c r="R124" s="45"/>
      <c r="S124" s="45"/>
      <c r="T124" s="93"/>
      <c r="AT124" s="22" t="s">
        <v>147</v>
      </c>
      <c r="AU124" s="22" t="s">
        <v>82</v>
      </c>
    </row>
    <row r="125" s="11" customFormat="1">
      <c r="B125" s="234"/>
      <c r="C125" s="235"/>
      <c r="D125" s="231" t="s">
        <v>149</v>
      </c>
      <c r="E125" s="236" t="s">
        <v>16</v>
      </c>
      <c r="F125" s="237" t="s">
        <v>589</v>
      </c>
      <c r="G125" s="235"/>
      <c r="H125" s="238">
        <v>806.48800000000006</v>
      </c>
      <c r="I125" s="239"/>
      <c r="J125" s="235"/>
      <c r="K125" s="235"/>
      <c r="L125" s="240"/>
      <c r="M125" s="241"/>
      <c r="N125" s="242"/>
      <c r="O125" s="242"/>
      <c r="P125" s="242"/>
      <c r="Q125" s="242"/>
      <c r="R125" s="242"/>
      <c r="S125" s="242"/>
      <c r="T125" s="243"/>
      <c r="AT125" s="244" t="s">
        <v>149</v>
      </c>
      <c r="AU125" s="244" t="s">
        <v>82</v>
      </c>
      <c r="AV125" s="11" t="s">
        <v>82</v>
      </c>
      <c r="AW125" s="11" t="s">
        <v>35</v>
      </c>
      <c r="AX125" s="11" t="s">
        <v>72</v>
      </c>
      <c r="AY125" s="244" t="s">
        <v>138</v>
      </c>
    </row>
    <row r="126" s="12" customFormat="1">
      <c r="B126" s="245"/>
      <c r="C126" s="246"/>
      <c r="D126" s="231" t="s">
        <v>149</v>
      </c>
      <c r="E126" s="247" t="s">
        <v>16</v>
      </c>
      <c r="F126" s="248" t="s">
        <v>151</v>
      </c>
      <c r="G126" s="246"/>
      <c r="H126" s="249">
        <v>806.48800000000006</v>
      </c>
      <c r="I126" s="250"/>
      <c r="J126" s="246"/>
      <c r="K126" s="246"/>
      <c r="L126" s="251"/>
      <c r="M126" s="252"/>
      <c r="N126" s="253"/>
      <c r="O126" s="253"/>
      <c r="P126" s="253"/>
      <c r="Q126" s="253"/>
      <c r="R126" s="253"/>
      <c r="S126" s="253"/>
      <c r="T126" s="254"/>
      <c r="AT126" s="255" t="s">
        <v>149</v>
      </c>
      <c r="AU126" s="255" t="s">
        <v>82</v>
      </c>
      <c r="AV126" s="12" t="s">
        <v>145</v>
      </c>
      <c r="AW126" s="12" t="s">
        <v>35</v>
      </c>
      <c r="AX126" s="12" t="s">
        <v>80</v>
      </c>
      <c r="AY126" s="255" t="s">
        <v>138</v>
      </c>
    </row>
    <row r="127" s="1" customFormat="1" ht="38.25" customHeight="1">
      <c r="B127" s="44"/>
      <c r="C127" s="219" t="s">
        <v>201</v>
      </c>
      <c r="D127" s="219" t="s">
        <v>140</v>
      </c>
      <c r="E127" s="220" t="s">
        <v>227</v>
      </c>
      <c r="F127" s="221" t="s">
        <v>228</v>
      </c>
      <c r="G127" s="222" t="s">
        <v>197</v>
      </c>
      <c r="H127" s="223">
        <v>4838.9250000000002</v>
      </c>
      <c r="I127" s="224"/>
      <c r="J127" s="225">
        <f>ROUND(I127*H127,2)</f>
        <v>0</v>
      </c>
      <c r="K127" s="221" t="s">
        <v>144</v>
      </c>
      <c r="L127" s="70"/>
      <c r="M127" s="226" t="s">
        <v>16</v>
      </c>
      <c r="N127" s="227" t="s">
        <v>43</v>
      </c>
      <c r="O127" s="45"/>
      <c r="P127" s="228">
        <f>O127*H127</f>
        <v>0</v>
      </c>
      <c r="Q127" s="228">
        <v>0</v>
      </c>
      <c r="R127" s="228">
        <f>Q127*H127</f>
        <v>0</v>
      </c>
      <c r="S127" s="228">
        <v>0</v>
      </c>
      <c r="T127" s="229">
        <f>S127*H127</f>
        <v>0</v>
      </c>
      <c r="AR127" s="22" t="s">
        <v>145</v>
      </c>
      <c r="AT127" s="22" t="s">
        <v>140</v>
      </c>
      <c r="AU127" s="22" t="s">
        <v>82</v>
      </c>
      <c r="AY127" s="22" t="s">
        <v>138</v>
      </c>
      <c r="BE127" s="230">
        <f>IF(N127="základní",J127,0)</f>
        <v>0</v>
      </c>
      <c r="BF127" s="230">
        <f>IF(N127="snížená",J127,0)</f>
        <v>0</v>
      </c>
      <c r="BG127" s="230">
        <f>IF(N127="zákl. přenesená",J127,0)</f>
        <v>0</v>
      </c>
      <c r="BH127" s="230">
        <f>IF(N127="sníž. přenesená",J127,0)</f>
        <v>0</v>
      </c>
      <c r="BI127" s="230">
        <f>IF(N127="nulová",J127,0)</f>
        <v>0</v>
      </c>
      <c r="BJ127" s="22" t="s">
        <v>80</v>
      </c>
      <c r="BK127" s="230">
        <f>ROUND(I127*H127,2)</f>
        <v>0</v>
      </c>
      <c r="BL127" s="22" t="s">
        <v>145</v>
      </c>
      <c r="BM127" s="22" t="s">
        <v>590</v>
      </c>
    </row>
    <row r="128" s="1" customFormat="1">
      <c r="B128" s="44"/>
      <c r="C128" s="72"/>
      <c r="D128" s="231" t="s">
        <v>147</v>
      </c>
      <c r="E128" s="72"/>
      <c r="F128" s="232" t="s">
        <v>210</v>
      </c>
      <c r="G128" s="72"/>
      <c r="H128" s="72"/>
      <c r="I128" s="189"/>
      <c r="J128" s="72"/>
      <c r="K128" s="72"/>
      <c r="L128" s="70"/>
      <c r="M128" s="233"/>
      <c r="N128" s="45"/>
      <c r="O128" s="45"/>
      <c r="P128" s="45"/>
      <c r="Q128" s="45"/>
      <c r="R128" s="45"/>
      <c r="S128" s="45"/>
      <c r="T128" s="93"/>
      <c r="AT128" s="22" t="s">
        <v>147</v>
      </c>
      <c r="AU128" s="22" t="s">
        <v>82</v>
      </c>
    </row>
    <row r="129" s="11" customFormat="1">
      <c r="B129" s="234"/>
      <c r="C129" s="235"/>
      <c r="D129" s="231" t="s">
        <v>149</v>
      </c>
      <c r="E129" s="236" t="s">
        <v>16</v>
      </c>
      <c r="F129" s="237" t="s">
        <v>591</v>
      </c>
      <c r="G129" s="235"/>
      <c r="H129" s="238">
        <v>4838.9250000000002</v>
      </c>
      <c r="I129" s="239"/>
      <c r="J129" s="235"/>
      <c r="K129" s="235"/>
      <c r="L129" s="240"/>
      <c r="M129" s="241"/>
      <c r="N129" s="242"/>
      <c r="O129" s="242"/>
      <c r="P129" s="242"/>
      <c r="Q129" s="242"/>
      <c r="R129" s="242"/>
      <c r="S129" s="242"/>
      <c r="T129" s="243"/>
      <c r="AT129" s="244" t="s">
        <v>149</v>
      </c>
      <c r="AU129" s="244" t="s">
        <v>82</v>
      </c>
      <c r="AV129" s="11" t="s">
        <v>82</v>
      </c>
      <c r="AW129" s="11" t="s">
        <v>35</v>
      </c>
      <c r="AX129" s="11" t="s">
        <v>72</v>
      </c>
      <c r="AY129" s="244" t="s">
        <v>138</v>
      </c>
    </row>
    <row r="130" s="12" customFormat="1">
      <c r="B130" s="245"/>
      <c r="C130" s="246"/>
      <c r="D130" s="231" t="s">
        <v>149</v>
      </c>
      <c r="E130" s="247" t="s">
        <v>16</v>
      </c>
      <c r="F130" s="248" t="s">
        <v>151</v>
      </c>
      <c r="G130" s="246"/>
      <c r="H130" s="249">
        <v>4838.9250000000002</v>
      </c>
      <c r="I130" s="250"/>
      <c r="J130" s="246"/>
      <c r="K130" s="246"/>
      <c r="L130" s="251"/>
      <c r="M130" s="252"/>
      <c r="N130" s="253"/>
      <c r="O130" s="253"/>
      <c r="P130" s="253"/>
      <c r="Q130" s="253"/>
      <c r="R130" s="253"/>
      <c r="S130" s="253"/>
      <c r="T130" s="254"/>
      <c r="AT130" s="255" t="s">
        <v>149</v>
      </c>
      <c r="AU130" s="255" t="s">
        <v>82</v>
      </c>
      <c r="AV130" s="12" t="s">
        <v>145</v>
      </c>
      <c r="AW130" s="12" t="s">
        <v>35</v>
      </c>
      <c r="AX130" s="12" t="s">
        <v>80</v>
      </c>
      <c r="AY130" s="255" t="s">
        <v>138</v>
      </c>
    </row>
    <row r="131" s="1" customFormat="1" ht="38.25" customHeight="1">
      <c r="B131" s="44"/>
      <c r="C131" s="219" t="s">
        <v>206</v>
      </c>
      <c r="D131" s="219" t="s">
        <v>140</v>
      </c>
      <c r="E131" s="220" t="s">
        <v>232</v>
      </c>
      <c r="F131" s="221" t="s">
        <v>233</v>
      </c>
      <c r="G131" s="222" t="s">
        <v>197</v>
      </c>
      <c r="H131" s="223">
        <v>2419.4630000000002</v>
      </c>
      <c r="I131" s="224"/>
      <c r="J131" s="225">
        <f>ROUND(I131*H131,2)</f>
        <v>0</v>
      </c>
      <c r="K131" s="221" t="s">
        <v>144</v>
      </c>
      <c r="L131" s="70"/>
      <c r="M131" s="226" t="s">
        <v>16</v>
      </c>
      <c r="N131" s="227" t="s">
        <v>43</v>
      </c>
      <c r="O131" s="45"/>
      <c r="P131" s="228">
        <f>O131*H131</f>
        <v>0</v>
      </c>
      <c r="Q131" s="228">
        <v>0</v>
      </c>
      <c r="R131" s="228">
        <f>Q131*H131</f>
        <v>0</v>
      </c>
      <c r="S131" s="228">
        <v>0</v>
      </c>
      <c r="T131" s="229">
        <f>S131*H131</f>
        <v>0</v>
      </c>
      <c r="AR131" s="22" t="s">
        <v>145</v>
      </c>
      <c r="AT131" s="22" t="s">
        <v>140</v>
      </c>
      <c r="AU131" s="22" t="s">
        <v>82</v>
      </c>
      <c r="AY131" s="22" t="s">
        <v>138</v>
      </c>
      <c r="BE131" s="230">
        <f>IF(N131="základní",J131,0)</f>
        <v>0</v>
      </c>
      <c r="BF131" s="230">
        <f>IF(N131="snížená",J131,0)</f>
        <v>0</v>
      </c>
      <c r="BG131" s="230">
        <f>IF(N131="zákl. přenesená",J131,0)</f>
        <v>0</v>
      </c>
      <c r="BH131" s="230">
        <f>IF(N131="sníž. přenesená",J131,0)</f>
        <v>0</v>
      </c>
      <c r="BI131" s="230">
        <f>IF(N131="nulová",J131,0)</f>
        <v>0</v>
      </c>
      <c r="BJ131" s="22" t="s">
        <v>80</v>
      </c>
      <c r="BK131" s="230">
        <f>ROUND(I131*H131,2)</f>
        <v>0</v>
      </c>
      <c r="BL131" s="22" t="s">
        <v>145</v>
      </c>
      <c r="BM131" s="22" t="s">
        <v>592</v>
      </c>
    </row>
    <row r="132" s="1" customFormat="1">
      <c r="B132" s="44"/>
      <c r="C132" s="72"/>
      <c r="D132" s="231" t="s">
        <v>147</v>
      </c>
      <c r="E132" s="72"/>
      <c r="F132" s="232" t="s">
        <v>210</v>
      </c>
      <c r="G132" s="72"/>
      <c r="H132" s="72"/>
      <c r="I132" s="189"/>
      <c r="J132" s="72"/>
      <c r="K132" s="72"/>
      <c r="L132" s="70"/>
      <c r="M132" s="233"/>
      <c r="N132" s="45"/>
      <c r="O132" s="45"/>
      <c r="P132" s="45"/>
      <c r="Q132" s="45"/>
      <c r="R132" s="45"/>
      <c r="S132" s="45"/>
      <c r="T132" s="93"/>
      <c r="AT132" s="22" t="s">
        <v>147</v>
      </c>
      <c r="AU132" s="22" t="s">
        <v>82</v>
      </c>
    </row>
    <row r="133" s="11" customFormat="1">
      <c r="B133" s="234"/>
      <c r="C133" s="235"/>
      <c r="D133" s="231" t="s">
        <v>149</v>
      </c>
      <c r="E133" s="236" t="s">
        <v>16</v>
      </c>
      <c r="F133" s="237" t="s">
        <v>593</v>
      </c>
      <c r="G133" s="235"/>
      <c r="H133" s="238">
        <v>2419.4630000000002</v>
      </c>
      <c r="I133" s="239"/>
      <c r="J133" s="235"/>
      <c r="K133" s="235"/>
      <c r="L133" s="240"/>
      <c r="M133" s="241"/>
      <c r="N133" s="242"/>
      <c r="O133" s="242"/>
      <c r="P133" s="242"/>
      <c r="Q133" s="242"/>
      <c r="R133" s="242"/>
      <c r="S133" s="242"/>
      <c r="T133" s="243"/>
      <c r="AT133" s="244" t="s">
        <v>149</v>
      </c>
      <c r="AU133" s="244" t="s">
        <v>82</v>
      </c>
      <c r="AV133" s="11" t="s">
        <v>82</v>
      </c>
      <c r="AW133" s="11" t="s">
        <v>35</v>
      </c>
      <c r="AX133" s="11" t="s">
        <v>72</v>
      </c>
      <c r="AY133" s="244" t="s">
        <v>138</v>
      </c>
    </row>
    <row r="134" s="12" customFormat="1">
      <c r="B134" s="245"/>
      <c r="C134" s="246"/>
      <c r="D134" s="231" t="s">
        <v>149</v>
      </c>
      <c r="E134" s="247" t="s">
        <v>16</v>
      </c>
      <c r="F134" s="248" t="s">
        <v>151</v>
      </c>
      <c r="G134" s="246"/>
      <c r="H134" s="249">
        <v>2419.4630000000002</v>
      </c>
      <c r="I134" s="250"/>
      <c r="J134" s="246"/>
      <c r="K134" s="246"/>
      <c r="L134" s="251"/>
      <c r="M134" s="252"/>
      <c r="N134" s="253"/>
      <c r="O134" s="253"/>
      <c r="P134" s="253"/>
      <c r="Q134" s="253"/>
      <c r="R134" s="253"/>
      <c r="S134" s="253"/>
      <c r="T134" s="254"/>
      <c r="AT134" s="255" t="s">
        <v>149</v>
      </c>
      <c r="AU134" s="255" t="s">
        <v>82</v>
      </c>
      <c r="AV134" s="12" t="s">
        <v>145</v>
      </c>
      <c r="AW134" s="12" t="s">
        <v>35</v>
      </c>
      <c r="AX134" s="12" t="s">
        <v>80</v>
      </c>
      <c r="AY134" s="255" t="s">
        <v>138</v>
      </c>
    </row>
    <row r="135" s="1" customFormat="1" ht="25.5" customHeight="1">
      <c r="B135" s="44"/>
      <c r="C135" s="219" t="s">
        <v>212</v>
      </c>
      <c r="D135" s="219" t="s">
        <v>140</v>
      </c>
      <c r="E135" s="220" t="s">
        <v>594</v>
      </c>
      <c r="F135" s="221" t="s">
        <v>595</v>
      </c>
      <c r="G135" s="222" t="s">
        <v>239</v>
      </c>
      <c r="H135" s="223">
        <v>9478.4400000000005</v>
      </c>
      <c r="I135" s="224"/>
      <c r="J135" s="225">
        <f>ROUND(I135*H135,2)</f>
        <v>0</v>
      </c>
      <c r="K135" s="221" t="s">
        <v>144</v>
      </c>
      <c r="L135" s="70"/>
      <c r="M135" s="226" t="s">
        <v>16</v>
      </c>
      <c r="N135" s="227" t="s">
        <v>43</v>
      </c>
      <c r="O135" s="45"/>
      <c r="P135" s="228">
        <f>O135*H135</f>
        <v>0</v>
      </c>
      <c r="Q135" s="228">
        <v>0.00058</v>
      </c>
      <c r="R135" s="228">
        <f>Q135*H135</f>
        <v>5.4974952000000004</v>
      </c>
      <c r="S135" s="228">
        <v>0</v>
      </c>
      <c r="T135" s="229">
        <f>S135*H135</f>
        <v>0</v>
      </c>
      <c r="AR135" s="22" t="s">
        <v>145</v>
      </c>
      <c r="AT135" s="22" t="s">
        <v>140</v>
      </c>
      <c r="AU135" s="22" t="s">
        <v>82</v>
      </c>
      <c r="AY135" s="22" t="s">
        <v>138</v>
      </c>
      <c r="BE135" s="230">
        <f>IF(N135="základní",J135,0)</f>
        <v>0</v>
      </c>
      <c r="BF135" s="230">
        <f>IF(N135="snížená",J135,0)</f>
        <v>0</v>
      </c>
      <c r="BG135" s="230">
        <f>IF(N135="zákl. přenesená",J135,0)</f>
        <v>0</v>
      </c>
      <c r="BH135" s="230">
        <f>IF(N135="sníž. přenesená",J135,0)</f>
        <v>0</v>
      </c>
      <c r="BI135" s="230">
        <f>IF(N135="nulová",J135,0)</f>
        <v>0</v>
      </c>
      <c r="BJ135" s="22" t="s">
        <v>80</v>
      </c>
      <c r="BK135" s="230">
        <f>ROUND(I135*H135,2)</f>
        <v>0</v>
      </c>
      <c r="BL135" s="22" t="s">
        <v>145</v>
      </c>
      <c r="BM135" s="22" t="s">
        <v>596</v>
      </c>
    </row>
    <row r="136" s="1" customFormat="1">
      <c r="B136" s="44"/>
      <c r="C136" s="72"/>
      <c r="D136" s="231" t="s">
        <v>147</v>
      </c>
      <c r="E136" s="72"/>
      <c r="F136" s="232" t="s">
        <v>241</v>
      </c>
      <c r="G136" s="72"/>
      <c r="H136" s="72"/>
      <c r="I136" s="189"/>
      <c r="J136" s="72"/>
      <c r="K136" s="72"/>
      <c r="L136" s="70"/>
      <c r="M136" s="233"/>
      <c r="N136" s="45"/>
      <c r="O136" s="45"/>
      <c r="P136" s="45"/>
      <c r="Q136" s="45"/>
      <c r="R136" s="45"/>
      <c r="S136" s="45"/>
      <c r="T136" s="93"/>
      <c r="AT136" s="22" t="s">
        <v>147</v>
      </c>
      <c r="AU136" s="22" t="s">
        <v>82</v>
      </c>
    </row>
    <row r="137" s="11" customFormat="1">
      <c r="B137" s="234"/>
      <c r="C137" s="235"/>
      <c r="D137" s="231" t="s">
        <v>149</v>
      </c>
      <c r="E137" s="236" t="s">
        <v>16</v>
      </c>
      <c r="F137" s="237" t="s">
        <v>597</v>
      </c>
      <c r="G137" s="235"/>
      <c r="H137" s="238">
        <v>9478.4400000000005</v>
      </c>
      <c r="I137" s="239"/>
      <c r="J137" s="235"/>
      <c r="K137" s="235"/>
      <c r="L137" s="240"/>
      <c r="M137" s="241"/>
      <c r="N137" s="242"/>
      <c r="O137" s="242"/>
      <c r="P137" s="242"/>
      <c r="Q137" s="242"/>
      <c r="R137" s="242"/>
      <c r="S137" s="242"/>
      <c r="T137" s="243"/>
      <c r="AT137" s="244" t="s">
        <v>149</v>
      </c>
      <c r="AU137" s="244" t="s">
        <v>82</v>
      </c>
      <c r="AV137" s="11" t="s">
        <v>82</v>
      </c>
      <c r="AW137" s="11" t="s">
        <v>35</v>
      </c>
      <c r="AX137" s="11" t="s">
        <v>72</v>
      </c>
      <c r="AY137" s="244" t="s">
        <v>138</v>
      </c>
    </row>
    <row r="138" s="12" customFormat="1">
      <c r="B138" s="245"/>
      <c r="C138" s="246"/>
      <c r="D138" s="231" t="s">
        <v>149</v>
      </c>
      <c r="E138" s="247" t="s">
        <v>16</v>
      </c>
      <c r="F138" s="248" t="s">
        <v>151</v>
      </c>
      <c r="G138" s="246"/>
      <c r="H138" s="249">
        <v>9478.4400000000005</v>
      </c>
      <c r="I138" s="250"/>
      <c r="J138" s="246"/>
      <c r="K138" s="246"/>
      <c r="L138" s="251"/>
      <c r="M138" s="252"/>
      <c r="N138" s="253"/>
      <c r="O138" s="253"/>
      <c r="P138" s="253"/>
      <c r="Q138" s="253"/>
      <c r="R138" s="253"/>
      <c r="S138" s="253"/>
      <c r="T138" s="254"/>
      <c r="AT138" s="255" t="s">
        <v>149</v>
      </c>
      <c r="AU138" s="255" t="s">
        <v>82</v>
      </c>
      <c r="AV138" s="12" t="s">
        <v>145</v>
      </c>
      <c r="AW138" s="12" t="s">
        <v>35</v>
      </c>
      <c r="AX138" s="12" t="s">
        <v>80</v>
      </c>
      <c r="AY138" s="255" t="s">
        <v>138</v>
      </c>
    </row>
    <row r="139" s="1" customFormat="1" ht="25.5" customHeight="1">
      <c r="B139" s="44"/>
      <c r="C139" s="219" t="s">
        <v>217</v>
      </c>
      <c r="D139" s="219" t="s">
        <v>140</v>
      </c>
      <c r="E139" s="220" t="s">
        <v>598</v>
      </c>
      <c r="F139" s="221" t="s">
        <v>599</v>
      </c>
      <c r="G139" s="222" t="s">
        <v>239</v>
      </c>
      <c r="H139" s="223">
        <v>1274.73</v>
      </c>
      <c r="I139" s="224"/>
      <c r="J139" s="225">
        <f>ROUND(I139*H139,2)</f>
        <v>0</v>
      </c>
      <c r="K139" s="221" t="s">
        <v>144</v>
      </c>
      <c r="L139" s="70"/>
      <c r="M139" s="226" t="s">
        <v>16</v>
      </c>
      <c r="N139" s="227" t="s">
        <v>43</v>
      </c>
      <c r="O139" s="45"/>
      <c r="P139" s="228">
        <f>O139*H139</f>
        <v>0</v>
      </c>
      <c r="Q139" s="228">
        <v>0.00062</v>
      </c>
      <c r="R139" s="228">
        <f>Q139*H139</f>
        <v>0.79033260000000005</v>
      </c>
      <c r="S139" s="228">
        <v>0</v>
      </c>
      <c r="T139" s="229">
        <f>S139*H139</f>
        <v>0</v>
      </c>
      <c r="AR139" s="22" t="s">
        <v>145</v>
      </c>
      <c r="AT139" s="22" t="s">
        <v>140</v>
      </c>
      <c r="AU139" s="22" t="s">
        <v>82</v>
      </c>
      <c r="AY139" s="22" t="s">
        <v>138</v>
      </c>
      <c r="BE139" s="230">
        <f>IF(N139="základní",J139,0)</f>
        <v>0</v>
      </c>
      <c r="BF139" s="230">
        <f>IF(N139="snížená",J139,0)</f>
        <v>0</v>
      </c>
      <c r="BG139" s="230">
        <f>IF(N139="zákl. přenesená",J139,0)</f>
        <v>0</v>
      </c>
      <c r="BH139" s="230">
        <f>IF(N139="sníž. přenesená",J139,0)</f>
        <v>0</v>
      </c>
      <c r="BI139" s="230">
        <f>IF(N139="nulová",J139,0)</f>
        <v>0</v>
      </c>
      <c r="BJ139" s="22" t="s">
        <v>80</v>
      </c>
      <c r="BK139" s="230">
        <f>ROUND(I139*H139,2)</f>
        <v>0</v>
      </c>
      <c r="BL139" s="22" t="s">
        <v>145</v>
      </c>
      <c r="BM139" s="22" t="s">
        <v>600</v>
      </c>
    </row>
    <row r="140" s="1" customFormat="1">
      <c r="B140" s="44"/>
      <c r="C140" s="72"/>
      <c r="D140" s="231" t="s">
        <v>147</v>
      </c>
      <c r="E140" s="72"/>
      <c r="F140" s="232" t="s">
        <v>241</v>
      </c>
      <c r="G140" s="72"/>
      <c r="H140" s="72"/>
      <c r="I140" s="189"/>
      <c r="J140" s="72"/>
      <c r="K140" s="72"/>
      <c r="L140" s="70"/>
      <c r="M140" s="233"/>
      <c r="N140" s="45"/>
      <c r="O140" s="45"/>
      <c r="P140" s="45"/>
      <c r="Q140" s="45"/>
      <c r="R140" s="45"/>
      <c r="S140" s="45"/>
      <c r="T140" s="93"/>
      <c r="AT140" s="22" t="s">
        <v>147</v>
      </c>
      <c r="AU140" s="22" t="s">
        <v>82</v>
      </c>
    </row>
    <row r="141" s="11" customFormat="1">
      <c r="B141" s="234"/>
      <c r="C141" s="235"/>
      <c r="D141" s="231" t="s">
        <v>149</v>
      </c>
      <c r="E141" s="236" t="s">
        <v>16</v>
      </c>
      <c r="F141" s="237" t="s">
        <v>601</v>
      </c>
      <c r="G141" s="235"/>
      <c r="H141" s="238">
        <v>1274.73</v>
      </c>
      <c r="I141" s="239"/>
      <c r="J141" s="235"/>
      <c r="K141" s="235"/>
      <c r="L141" s="240"/>
      <c r="M141" s="241"/>
      <c r="N141" s="242"/>
      <c r="O141" s="242"/>
      <c r="P141" s="242"/>
      <c r="Q141" s="242"/>
      <c r="R141" s="242"/>
      <c r="S141" s="242"/>
      <c r="T141" s="243"/>
      <c r="AT141" s="244" t="s">
        <v>149</v>
      </c>
      <c r="AU141" s="244" t="s">
        <v>82</v>
      </c>
      <c r="AV141" s="11" t="s">
        <v>82</v>
      </c>
      <c r="AW141" s="11" t="s">
        <v>35</v>
      </c>
      <c r="AX141" s="11" t="s">
        <v>72</v>
      </c>
      <c r="AY141" s="244" t="s">
        <v>138</v>
      </c>
    </row>
    <row r="142" s="12" customFormat="1">
      <c r="B142" s="245"/>
      <c r="C142" s="246"/>
      <c r="D142" s="231" t="s">
        <v>149</v>
      </c>
      <c r="E142" s="247" t="s">
        <v>16</v>
      </c>
      <c r="F142" s="248" t="s">
        <v>151</v>
      </c>
      <c r="G142" s="246"/>
      <c r="H142" s="249">
        <v>1274.73</v>
      </c>
      <c r="I142" s="250"/>
      <c r="J142" s="246"/>
      <c r="K142" s="246"/>
      <c r="L142" s="251"/>
      <c r="M142" s="252"/>
      <c r="N142" s="253"/>
      <c r="O142" s="253"/>
      <c r="P142" s="253"/>
      <c r="Q142" s="253"/>
      <c r="R142" s="253"/>
      <c r="S142" s="253"/>
      <c r="T142" s="254"/>
      <c r="AT142" s="255" t="s">
        <v>149</v>
      </c>
      <c r="AU142" s="255" t="s">
        <v>82</v>
      </c>
      <c r="AV142" s="12" t="s">
        <v>145</v>
      </c>
      <c r="AW142" s="12" t="s">
        <v>35</v>
      </c>
      <c r="AX142" s="12" t="s">
        <v>80</v>
      </c>
      <c r="AY142" s="255" t="s">
        <v>138</v>
      </c>
    </row>
    <row r="143" s="1" customFormat="1" ht="25.5" customHeight="1">
      <c r="B143" s="44"/>
      <c r="C143" s="219" t="s">
        <v>10</v>
      </c>
      <c r="D143" s="219" t="s">
        <v>140</v>
      </c>
      <c r="E143" s="220" t="s">
        <v>602</v>
      </c>
      <c r="F143" s="221" t="s">
        <v>603</v>
      </c>
      <c r="G143" s="222" t="s">
        <v>239</v>
      </c>
      <c r="H143" s="223">
        <v>9478.4400000000005</v>
      </c>
      <c r="I143" s="224"/>
      <c r="J143" s="225">
        <f>ROUND(I143*H143,2)</f>
        <v>0</v>
      </c>
      <c r="K143" s="221" t="s">
        <v>144</v>
      </c>
      <c r="L143" s="70"/>
      <c r="M143" s="226" t="s">
        <v>16</v>
      </c>
      <c r="N143" s="227" t="s">
        <v>43</v>
      </c>
      <c r="O143" s="45"/>
      <c r="P143" s="228">
        <f>O143*H143</f>
        <v>0</v>
      </c>
      <c r="Q143" s="228">
        <v>0</v>
      </c>
      <c r="R143" s="228">
        <f>Q143*H143</f>
        <v>0</v>
      </c>
      <c r="S143" s="228">
        <v>0</v>
      </c>
      <c r="T143" s="229">
        <f>S143*H143</f>
        <v>0</v>
      </c>
      <c r="AR143" s="22" t="s">
        <v>145</v>
      </c>
      <c r="AT143" s="22" t="s">
        <v>140</v>
      </c>
      <c r="AU143" s="22" t="s">
        <v>82</v>
      </c>
      <c r="AY143" s="22" t="s">
        <v>138</v>
      </c>
      <c r="BE143" s="230">
        <f>IF(N143="základní",J143,0)</f>
        <v>0</v>
      </c>
      <c r="BF143" s="230">
        <f>IF(N143="snížená",J143,0)</f>
        <v>0</v>
      </c>
      <c r="BG143" s="230">
        <f>IF(N143="zákl. přenesená",J143,0)</f>
        <v>0</v>
      </c>
      <c r="BH143" s="230">
        <f>IF(N143="sníž. přenesená",J143,0)</f>
        <v>0</v>
      </c>
      <c r="BI143" s="230">
        <f>IF(N143="nulová",J143,0)</f>
        <v>0</v>
      </c>
      <c r="BJ143" s="22" t="s">
        <v>80</v>
      </c>
      <c r="BK143" s="230">
        <f>ROUND(I143*H143,2)</f>
        <v>0</v>
      </c>
      <c r="BL143" s="22" t="s">
        <v>145</v>
      </c>
      <c r="BM143" s="22" t="s">
        <v>604</v>
      </c>
    </row>
    <row r="144" s="11" customFormat="1">
      <c r="B144" s="234"/>
      <c r="C144" s="235"/>
      <c r="D144" s="231" t="s">
        <v>149</v>
      </c>
      <c r="E144" s="236" t="s">
        <v>16</v>
      </c>
      <c r="F144" s="237" t="s">
        <v>597</v>
      </c>
      <c r="G144" s="235"/>
      <c r="H144" s="238">
        <v>9478.4400000000005</v>
      </c>
      <c r="I144" s="239"/>
      <c r="J144" s="235"/>
      <c r="K144" s="235"/>
      <c r="L144" s="240"/>
      <c r="M144" s="241"/>
      <c r="N144" s="242"/>
      <c r="O144" s="242"/>
      <c r="P144" s="242"/>
      <c r="Q144" s="242"/>
      <c r="R144" s="242"/>
      <c r="S144" s="242"/>
      <c r="T144" s="243"/>
      <c r="AT144" s="244" t="s">
        <v>149</v>
      </c>
      <c r="AU144" s="244" t="s">
        <v>82</v>
      </c>
      <c r="AV144" s="11" t="s">
        <v>82</v>
      </c>
      <c r="AW144" s="11" t="s">
        <v>35</v>
      </c>
      <c r="AX144" s="11" t="s">
        <v>72</v>
      </c>
      <c r="AY144" s="244" t="s">
        <v>138</v>
      </c>
    </row>
    <row r="145" s="12" customFormat="1">
      <c r="B145" s="245"/>
      <c r="C145" s="246"/>
      <c r="D145" s="231" t="s">
        <v>149</v>
      </c>
      <c r="E145" s="247" t="s">
        <v>16</v>
      </c>
      <c r="F145" s="248" t="s">
        <v>151</v>
      </c>
      <c r="G145" s="246"/>
      <c r="H145" s="249">
        <v>9478.4400000000005</v>
      </c>
      <c r="I145" s="250"/>
      <c r="J145" s="246"/>
      <c r="K145" s="246"/>
      <c r="L145" s="251"/>
      <c r="M145" s="252"/>
      <c r="N145" s="253"/>
      <c r="O145" s="253"/>
      <c r="P145" s="253"/>
      <c r="Q145" s="253"/>
      <c r="R145" s="253"/>
      <c r="S145" s="253"/>
      <c r="T145" s="254"/>
      <c r="AT145" s="255" t="s">
        <v>149</v>
      </c>
      <c r="AU145" s="255" t="s">
        <v>82</v>
      </c>
      <c r="AV145" s="12" t="s">
        <v>145</v>
      </c>
      <c r="AW145" s="12" t="s">
        <v>35</v>
      </c>
      <c r="AX145" s="12" t="s">
        <v>80</v>
      </c>
      <c r="AY145" s="255" t="s">
        <v>138</v>
      </c>
    </row>
    <row r="146" s="1" customFormat="1" ht="25.5" customHeight="1">
      <c r="B146" s="44"/>
      <c r="C146" s="219" t="s">
        <v>226</v>
      </c>
      <c r="D146" s="219" t="s">
        <v>140</v>
      </c>
      <c r="E146" s="220" t="s">
        <v>605</v>
      </c>
      <c r="F146" s="221" t="s">
        <v>606</v>
      </c>
      <c r="G146" s="222" t="s">
        <v>239</v>
      </c>
      <c r="H146" s="223">
        <v>1274.73</v>
      </c>
      <c r="I146" s="224"/>
      <c r="J146" s="225">
        <f>ROUND(I146*H146,2)</f>
        <v>0</v>
      </c>
      <c r="K146" s="221" t="s">
        <v>144</v>
      </c>
      <c r="L146" s="70"/>
      <c r="M146" s="226" t="s">
        <v>16</v>
      </c>
      <c r="N146" s="227" t="s">
        <v>43</v>
      </c>
      <c r="O146" s="45"/>
      <c r="P146" s="228">
        <f>O146*H146</f>
        <v>0</v>
      </c>
      <c r="Q146" s="228">
        <v>0</v>
      </c>
      <c r="R146" s="228">
        <f>Q146*H146</f>
        <v>0</v>
      </c>
      <c r="S146" s="228">
        <v>0</v>
      </c>
      <c r="T146" s="229">
        <f>S146*H146</f>
        <v>0</v>
      </c>
      <c r="AR146" s="22" t="s">
        <v>145</v>
      </c>
      <c r="AT146" s="22" t="s">
        <v>140</v>
      </c>
      <c r="AU146" s="22" t="s">
        <v>82</v>
      </c>
      <c r="AY146" s="22" t="s">
        <v>138</v>
      </c>
      <c r="BE146" s="230">
        <f>IF(N146="základní",J146,0)</f>
        <v>0</v>
      </c>
      <c r="BF146" s="230">
        <f>IF(N146="snížená",J146,0)</f>
        <v>0</v>
      </c>
      <c r="BG146" s="230">
        <f>IF(N146="zákl. přenesená",J146,0)</f>
        <v>0</v>
      </c>
      <c r="BH146" s="230">
        <f>IF(N146="sníž. přenesená",J146,0)</f>
        <v>0</v>
      </c>
      <c r="BI146" s="230">
        <f>IF(N146="nulová",J146,0)</f>
        <v>0</v>
      </c>
      <c r="BJ146" s="22" t="s">
        <v>80</v>
      </c>
      <c r="BK146" s="230">
        <f>ROUND(I146*H146,2)</f>
        <v>0</v>
      </c>
      <c r="BL146" s="22" t="s">
        <v>145</v>
      </c>
      <c r="BM146" s="22" t="s">
        <v>607</v>
      </c>
    </row>
    <row r="147" s="11" customFormat="1">
      <c r="B147" s="234"/>
      <c r="C147" s="235"/>
      <c r="D147" s="231" t="s">
        <v>149</v>
      </c>
      <c r="E147" s="236" t="s">
        <v>16</v>
      </c>
      <c r="F147" s="237" t="s">
        <v>601</v>
      </c>
      <c r="G147" s="235"/>
      <c r="H147" s="238">
        <v>1274.73</v>
      </c>
      <c r="I147" s="239"/>
      <c r="J147" s="235"/>
      <c r="K147" s="235"/>
      <c r="L147" s="240"/>
      <c r="M147" s="241"/>
      <c r="N147" s="242"/>
      <c r="O147" s="242"/>
      <c r="P147" s="242"/>
      <c r="Q147" s="242"/>
      <c r="R147" s="242"/>
      <c r="S147" s="242"/>
      <c r="T147" s="243"/>
      <c r="AT147" s="244" t="s">
        <v>149</v>
      </c>
      <c r="AU147" s="244" t="s">
        <v>82</v>
      </c>
      <c r="AV147" s="11" t="s">
        <v>82</v>
      </c>
      <c r="AW147" s="11" t="s">
        <v>35</v>
      </c>
      <c r="AX147" s="11" t="s">
        <v>72</v>
      </c>
      <c r="AY147" s="244" t="s">
        <v>138</v>
      </c>
    </row>
    <row r="148" s="12" customFormat="1">
      <c r="B148" s="245"/>
      <c r="C148" s="246"/>
      <c r="D148" s="231" t="s">
        <v>149</v>
      </c>
      <c r="E148" s="247" t="s">
        <v>16</v>
      </c>
      <c r="F148" s="248" t="s">
        <v>151</v>
      </c>
      <c r="G148" s="246"/>
      <c r="H148" s="249">
        <v>1274.73</v>
      </c>
      <c r="I148" s="250"/>
      <c r="J148" s="246"/>
      <c r="K148" s="246"/>
      <c r="L148" s="251"/>
      <c r="M148" s="252"/>
      <c r="N148" s="253"/>
      <c r="O148" s="253"/>
      <c r="P148" s="253"/>
      <c r="Q148" s="253"/>
      <c r="R148" s="253"/>
      <c r="S148" s="253"/>
      <c r="T148" s="254"/>
      <c r="AT148" s="255" t="s">
        <v>149</v>
      </c>
      <c r="AU148" s="255" t="s">
        <v>82</v>
      </c>
      <c r="AV148" s="12" t="s">
        <v>145</v>
      </c>
      <c r="AW148" s="12" t="s">
        <v>35</v>
      </c>
      <c r="AX148" s="12" t="s">
        <v>80</v>
      </c>
      <c r="AY148" s="255" t="s">
        <v>138</v>
      </c>
    </row>
    <row r="149" s="1" customFormat="1" ht="38.25" customHeight="1">
      <c r="B149" s="44"/>
      <c r="C149" s="219" t="s">
        <v>231</v>
      </c>
      <c r="D149" s="219" t="s">
        <v>140</v>
      </c>
      <c r="E149" s="220" t="s">
        <v>608</v>
      </c>
      <c r="F149" s="221" t="s">
        <v>609</v>
      </c>
      <c r="G149" s="222" t="s">
        <v>197</v>
      </c>
      <c r="H149" s="223">
        <v>12</v>
      </c>
      <c r="I149" s="224"/>
      <c r="J149" s="225">
        <f>ROUND(I149*H149,2)</f>
        <v>0</v>
      </c>
      <c r="K149" s="221" t="s">
        <v>144</v>
      </c>
      <c r="L149" s="70"/>
      <c r="M149" s="226" t="s">
        <v>16</v>
      </c>
      <c r="N149" s="227" t="s">
        <v>43</v>
      </c>
      <c r="O149" s="45"/>
      <c r="P149" s="228">
        <f>O149*H149</f>
        <v>0</v>
      </c>
      <c r="Q149" s="228">
        <v>0</v>
      </c>
      <c r="R149" s="228">
        <f>Q149*H149</f>
        <v>0</v>
      </c>
      <c r="S149" s="228">
        <v>0</v>
      </c>
      <c r="T149" s="229">
        <f>S149*H149</f>
        <v>0</v>
      </c>
      <c r="AR149" s="22" t="s">
        <v>145</v>
      </c>
      <c r="AT149" s="22" t="s">
        <v>140</v>
      </c>
      <c r="AU149" s="22" t="s">
        <v>82</v>
      </c>
      <c r="AY149" s="22" t="s">
        <v>138</v>
      </c>
      <c r="BE149" s="230">
        <f>IF(N149="základní",J149,0)</f>
        <v>0</v>
      </c>
      <c r="BF149" s="230">
        <f>IF(N149="snížená",J149,0)</f>
        <v>0</v>
      </c>
      <c r="BG149" s="230">
        <f>IF(N149="zákl. přenesená",J149,0)</f>
        <v>0</v>
      </c>
      <c r="BH149" s="230">
        <f>IF(N149="sníž. přenesená",J149,0)</f>
        <v>0</v>
      </c>
      <c r="BI149" s="230">
        <f>IF(N149="nulová",J149,0)</f>
        <v>0</v>
      </c>
      <c r="BJ149" s="22" t="s">
        <v>80</v>
      </c>
      <c r="BK149" s="230">
        <f>ROUND(I149*H149,2)</f>
        <v>0</v>
      </c>
      <c r="BL149" s="22" t="s">
        <v>145</v>
      </c>
      <c r="BM149" s="22" t="s">
        <v>610</v>
      </c>
    </row>
    <row r="150" s="1" customFormat="1">
      <c r="B150" s="44"/>
      <c r="C150" s="72"/>
      <c r="D150" s="231" t="s">
        <v>147</v>
      </c>
      <c r="E150" s="72"/>
      <c r="F150" s="232" t="s">
        <v>259</v>
      </c>
      <c r="G150" s="72"/>
      <c r="H150" s="72"/>
      <c r="I150" s="189"/>
      <c r="J150" s="72"/>
      <c r="K150" s="72"/>
      <c r="L150" s="70"/>
      <c r="M150" s="233"/>
      <c r="N150" s="45"/>
      <c r="O150" s="45"/>
      <c r="P150" s="45"/>
      <c r="Q150" s="45"/>
      <c r="R150" s="45"/>
      <c r="S150" s="45"/>
      <c r="T150" s="93"/>
      <c r="AT150" s="22" t="s">
        <v>147</v>
      </c>
      <c r="AU150" s="22" t="s">
        <v>82</v>
      </c>
    </row>
    <row r="151" s="11" customFormat="1">
      <c r="B151" s="234"/>
      <c r="C151" s="235"/>
      <c r="D151" s="231" t="s">
        <v>149</v>
      </c>
      <c r="E151" s="236" t="s">
        <v>16</v>
      </c>
      <c r="F151" s="237" t="s">
        <v>611</v>
      </c>
      <c r="G151" s="235"/>
      <c r="H151" s="238">
        <v>12</v>
      </c>
      <c r="I151" s="239"/>
      <c r="J151" s="235"/>
      <c r="K151" s="235"/>
      <c r="L151" s="240"/>
      <c r="M151" s="241"/>
      <c r="N151" s="242"/>
      <c r="O151" s="242"/>
      <c r="P151" s="242"/>
      <c r="Q151" s="242"/>
      <c r="R151" s="242"/>
      <c r="S151" s="242"/>
      <c r="T151" s="243"/>
      <c r="AT151" s="244" t="s">
        <v>149</v>
      </c>
      <c r="AU151" s="244" t="s">
        <v>82</v>
      </c>
      <c r="AV151" s="11" t="s">
        <v>82</v>
      </c>
      <c r="AW151" s="11" t="s">
        <v>35</v>
      </c>
      <c r="AX151" s="11" t="s">
        <v>72</v>
      </c>
      <c r="AY151" s="244" t="s">
        <v>138</v>
      </c>
    </row>
    <row r="152" s="12" customFormat="1">
      <c r="B152" s="245"/>
      <c r="C152" s="246"/>
      <c r="D152" s="231" t="s">
        <v>149</v>
      </c>
      <c r="E152" s="247" t="s">
        <v>16</v>
      </c>
      <c r="F152" s="248" t="s">
        <v>151</v>
      </c>
      <c r="G152" s="246"/>
      <c r="H152" s="249">
        <v>12</v>
      </c>
      <c r="I152" s="250"/>
      <c r="J152" s="246"/>
      <c r="K152" s="246"/>
      <c r="L152" s="251"/>
      <c r="M152" s="252"/>
      <c r="N152" s="253"/>
      <c r="O152" s="253"/>
      <c r="P152" s="253"/>
      <c r="Q152" s="253"/>
      <c r="R152" s="253"/>
      <c r="S152" s="253"/>
      <c r="T152" s="254"/>
      <c r="AT152" s="255" t="s">
        <v>149</v>
      </c>
      <c r="AU152" s="255" t="s">
        <v>82</v>
      </c>
      <c r="AV152" s="12" t="s">
        <v>145</v>
      </c>
      <c r="AW152" s="12" t="s">
        <v>35</v>
      </c>
      <c r="AX152" s="12" t="s">
        <v>80</v>
      </c>
      <c r="AY152" s="255" t="s">
        <v>138</v>
      </c>
    </row>
    <row r="153" s="1" customFormat="1" ht="38.25" customHeight="1">
      <c r="B153" s="44"/>
      <c r="C153" s="219" t="s">
        <v>236</v>
      </c>
      <c r="D153" s="219" t="s">
        <v>140</v>
      </c>
      <c r="E153" s="220" t="s">
        <v>256</v>
      </c>
      <c r="F153" s="221" t="s">
        <v>257</v>
      </c>
      <c r="G153" s="222" t="s">
        <v>197</v>
      </c>
      <c r="H153" s="223">
        <v>2797.3899999999999</v>
      </c>
      <c r="I153" s="224"/>
      <c r="J153" s="225">
        <f>ROUND(I153*H153,2)</f>
        <v>0</v>
      </c>
      <c r="K153" s="221" t="s">
        <v>144</v>
      </c>
      <c r="L153" s="70"/>
      <c r="M153" s="226" t="s">
        <v>16</v>
      </c>
      <c r="N153" s="227" t="s">
        <v>43</v>
      </c>
      <c r="O153" s="45"/>
      <c r="P153" s="228">
        <f>O153*H153</f>
        <v>0</v>
      </c>
      <c r="Q153" s="228">
        <v>0</v>
      </c>
      <c r="R153" s="228">
        <f>Q153*H153</f>
        <v>0</v>
      </c>
      <c r="S153" s="228">
        <v>0</v>
      </c>
      <c r="T153" s="229">
        <f>S153*H153</f>
        <v>0</v>
      </c>
      <c r="AR153" s="22" t="s">
        <v>145</v>
      </c>
      <c r="AT153" s="22" t="s">
        <v>140</v>
      </c>
      <c r="AU153" s="22" t="s">
        <v>82</v>
      </c>
      <c r="AY153" s="22" t="s">
        <v>138</v>
      </c>
      <c r="BE153" s="230">
        <f>IF(N153="základní",J153,0)</f>
        <v>0</v>
      </c>
      <c r="BF153" s="230">
        <f>IF(N153="snížená",J153,0)</f>
        <v>0</v>
      </c>
      <c r="BG153" s="230">
        <f>IF(N153="zákl. přenesená",J153,0)</f>
        <v>0</v>
      </c>
      <c r="BH153" s="230">
        <f>IF(N153="sníž. přenesená",J153,0)</f>
        <v>0</v>
      </c>
      <c r="BI153" s="230">
        <f>IF(N153="nulová",J153,0)</f>
        <v>0</v>
      </c>
      <c r="BJ153" s="22" t="s">
        <v>80</v>
      </c>
      <c r="BK153" s="230">
        <f>ROUND(I153*H153,2)</f>
        <v>0</v>
      </c>
      <c r="BL153" s="22" t="s">
        <v>145</v>
      </c>
      <c r="BM153" s="22" t="s">
        <v>612</v>
      </c>
    </row>
    <row r="154" s="1" customFormat="1">
      <c r="B154" s="44"/>
      <c r="C154" s="72"/>
      <c r="D154" s="231" t="s">
        <v>147</v>
      </c>
      <c r="E154" s="72"/>
      <c r="F154" s="232" t="s">
        <v>259</v>
      </c>
      <c r="G154" s="72"/>
      <c r="H154" s="72"/>
      <c r="I154" s="189"/>
      <c r="J154" s="72"/>
      <c r="K154" s="72"/>
      <c r="L154" s="70"/>
      <c r="M154" s="233"/>
      <c r="N154" s="45"/>
      <c r="O154" s="45"/>
      <c r="P154" s="45"/>
      <c r="Q154" s="45"/>
      <c r="R154" s="45"/>
      <c r="S154" s="45"/>
      <c r="T154" s="93"/>
      <c r="AT154" s="22" t="s">
        <v>147</v>
      </c>
      <c r="AU154" s="22" t="s">
        <v>82</v>
      </c>
    </row>
    <row r="155" s="11" customFormat="1">
      <c r="B155" s="234"/>
      <c r="C155" s="235"/>
      <c r="D155" s="231" t="s">
        <v>149</v>
      </c>
      <c r="E155" s="236" t="s">
        <v>16</v>
      </c>
      <c r="F155" s="237" t="s">
        <v>613</v>
      </c>
      <c r="G155" s="235"/>
      <c r="H155" s="238">
        <v>2797.3899999999999</v>
      </c>
      <c r="I155" s="239"/>
      <c r="J155" s="235"/>
      <c r="K155" s="235"/>
      <c r="L155" s="240"/>
      <c r="M155" s="241"/>
      <c r="N155" s="242"/>
      <c r="O155" s="242"/>
      <c r="P155" s="242"/>
      <c r="Q155" s="242"/>
      <c r="R155" s="242"/>
      <c r="S155" s="242"/>
      <c r="T155" s="243"/>
      <c r="AT155" s="244" t="s">
        <v>149</v>
      </c>
      <c r="AU155" s="244" t="s">
        <v>82</v>
      </c>
      <c r="AV155" s="11" t="s">
        <v>82</v>
      </c>
      <c r="AW155" s="11" t="s">
        <v>35</v>
      </c>
      <c r="AX155" s="11" t="s">
        <v>72</v>
      </c>
      <c r="AY155" s="244" t="s">
        <v>138</v>
      </c>
    </row>
    <row r="156" s="12" customFormat="1">
      <c r="B156" s="245"/>
      <c r="C156" s="246"/>
      <c r="D156" s="231" t="s">
        <v>149</v>
      </c>
      <c r="E156" s="247" t="s">
        <v>16</v>
      </c>
      <c r="F156" s="248" t="s">
        <v>151</v>
      </c>
      <c r="G156" s="246"/>
      <c r="H156" s="249">
        <v>2797.3899999999999</v>
      </c>
      <c r="I156" s="250"/>
      <c r="J156" s="246"/>
      <c r="K156" s="246"/>
      <c r="L156" s="251"/>
      <c r="M156" s="252"/>
      <c r="N156" s="253"/>
      <c r="O156" s="253"/>
      <c r="P156" s="253"/>
      <c r="Q156" s="253"/>
      <c r="R156" s="253"/>
      <c r="S156" s="253"/>
      <c r="T156" s="254"/>
      <c r="AT156" s="255" t="s">
        <v>149</v>
      </c>
      <c r="AU156" s="255" t="s">
        <v>82</v>
      </c>
      <c r="AV156" s="12" t="s">
        <v>145</v>
      </c>
      <c r="AW156" s="12" t="s">
        <v>35</v>
      </c>
      <c r="AX156" s="12" t="s">
        <v>80</v>
      </c>
      <c r="AY156" s="255" t="s">
        <v>138</v>
      </c>
    </row>
    <row r="157" s="1" customFormat="1" ht="38.25" customHeight="1">
      <c r="B157" s="44"/>
      <c r="C157" s="219" t="s">
        <v>243</v>
      </c>
      <c r="D157" s="219" t="s">
        <v>140</v>
      </c>
      <c r="E157" s="220" t="s">
        <v>262</v>
      </c>
      <c r="F157" s="221" t="s">
        <v>263</v>
      </c>
      <c r="G157" s="222" t="s">
        <v>197</v>
      </c>
      <c r="H157" s="223">
        <v>472.5</v>
      </c>
      <c r="I157" s="224"/>
      <c r="J157" s="225">
        <f>ROUND(I157*H157,2)</f>
        <v>0</v>
      </c>
      <c r="K157" s="221" t="s">
        <v>144</v>
      </c>
      <c r="L157" s="70"/>
      <c r="M157" s="226" t="s">
        <v>16</v>
      </c>
      <c r="N157" s="227" t="s">
        <v>43</v>
      </c>
      <c r="O157" s="45"/>
      <c r="P157" s="228">
        <f>O157*H157</f>
        <v>0</v>
      </c>
      <c r="Q157" s="228">
        <v>0</v>
      </c>
      <c r="R157" s="228">
        <f>Q157*H157</f>
        <v>0</v>
      </c>
      <c r="S157" s="228">
        <v>0</v>
      </c>
      <c r="T157" s="229">
        <f>S157*H157</f>
        <v>0</v>
      </c>
      <c r="AR157" s="22" t="s">
        <v>145</v>
      </c>
      <c r="AT157" s="22" t="s">
        <v>140</v>
      </c>
      <c r="AU157" s="22" t="s">
        <v>82</v>
      </c>
      <c r="AY157" s="22" t="s">
        <v>138</v>
      </c>
      <c r="BE157" s="230">
        <f>IF(N157="základní",J157,0)</f>
        <v>0</v>
      </c>
      <c r="BF157" s="230">
        <f>IF(N157="snížená",J157,0)</f>
        <v>0</v>
      </c>
      <c r="BG157" s="230">
        <f>IF(N157="zákl. přenesená",J157,0)</f>
        <v>0</v>
      </c>
      <c r="BH157" s="230">
        <f>IF(N157="sníž. přenesená",J157,0)</f>
        <v>0</v>
      </c>
      <c r="BI157" s="230">
        <f>IF(N157="nulová",J157,0)</f>
        <v>0</v>
      </c>
      <c r="BJ157" s="22" t="s">
        <v>80</v>
      </c>
      <c r="BK157" s="230">
        <f>ROUND(I157*H157,2)</f>
        <v>0</v>
      </c>
      <c r="BL157" s="22" t="s">
        <v>145</v>
      </c>
      <c r="BM157" s="22" t="s">
        <v>614</v>
      </c>
    </row>
    <row r="158" s="1" customFormat="1">
      <c r="B158" s="44"/>
      <c r="C158" s="72"/>
      <c r="D158" s="231" t="s">
        <v>147</v>
      </c>
      <c r="E158" s="72"/>
      <c r="F158" s="232" t="s">
        <v>259</v>
      </c>
      <c r="G158" s="72"/>
      <c r="H158" s="72"/>
      <c r="I158" s="189"/>
      <c r="J158" s="72"/>
      <c r="K158" s="72"/>
      <c r="L158" s="70"/>
      <c r="M158" s="233"/>
      <c r="N158" s="45"/>
      <c r="O158" s="45"/>
      <c r="P158" s="45"/>
      <c r="Q158" s="45"/>
      <c r="R158" s="45"/>
      <c r="S158" s="45"/>
      <c r="T158" s="93"/>
      <c r="AT158" s="22" t="s">
        <v>147</v>
      </c>
      <c r="AU158" s="22" t="s">
        <v>82</v>
      </c>
    </row>
    <row r="159" s="11" customFormat="1">
      <c r="B159" s="234"/>
      <c r="C159" s="235"/>
      <c r="D159" s="231" t="s">
        <v>149</v>
      </c>
      <c r="E159" s="236" t="s">
        <v>16</v>
      </c>
      <c r="F159" s="237" t="s">
        <v>615</v>
      </c>
      <c r="G159" s="235"/>
      <c r="H159" s="238">
        <v>472.5</v>
      </c>
      <c r="I159" s="239"/>
      <c r="J159" s="235"/>
      <c r="K159" s="235"/>
      <c r="L159" s="240"/>
      <c r="M159" s="241"/>
      <c r="N159" s="242"/>
      <c r="O159" s="242"/>
      <c r="P159" s="242"/>
      <c r="Q159" s="242"/>
      <c r="R159" s="242"/>
      <c r="S159" s="242"/>
      <c r="T159" s="243"/>
      <c r="AT159" s="244" t="s">
        <v>149</v>
      </c>
      <c r="AU159" s="244" t="s">
        <v>82</v>
      </c>
      <c r="AV159" s="11" t="s">
        <v>82</v>
      </c>
      <c r="AW159" s="11" t="s">
        <v>35</v>
      </c>
      <c r="AX159" s="11" t="s">
        <v>72</v>
      </c>
      <c r="AY159" s="244" t="s">
        <v>138</v>
      </c>
    </row>
    <row r="160" s="12" customFormat="1">
      <c r="B160" s="245"/>
      <c r="C160" s="246"/>
      <c r="D160" s="231" t="s">
        <v>149</v>
      </c>
      <c r="E160" s="247" t="s">
        <v>16</v>
      </c>
      <c r="F160" s="248" t="s">
        <v>151</v>
      </c>
      <c r="G160" s="246"/>
      <c r="H160" s="249">
        <v>472.5</v>
      </c>
      <c r="I160" s="250"/>
      <c r="J160" s="246"/>
      <c r="K160" s="246"/>
      <c r="L160" s="251"/>
      <c r="M160" s="252"/>
      <c r="N160" s="253"/>
      <c r="O160" s="253"/>
      <c r="P160" s="253"/>
      <c r="Q160" s="253"/>
      <c r="R160" s="253"/>
      <c r="S160" s="253"/>
      <c r="T160" s="254"/>
      <c r="AT160" s="255" t="s">
        <v>149</v>
      </c>
      <c r="AU160" s="255" t="s">
        <v>82</v>
      </c>
      <c r="AV160" s="12" t="s">
        <v>145</v>
      </c>
      <c r="AW160" s="12" t="s">
        <v>35</v>
      </c>
      <c r="AX160" s="12" t="s">
        <v>80</v>
      </c>
      <c r="AY160" s="255" t="s">
        <v>138</v>
      </c>
    </row>
    <row r="161" s="1" customFormat="1" ht="38.25" customHeight="1">
      <c r="B161" s="44"/>
      <c r="C161" s="219" t="s">
        <v>248</v>
      </c>
      <c r="D161" s="219" t="s">
        <v>140</v>
      </c>
      <c r="E161" s="220" t="s">
        <v>267</v>
      </c>
      <c r="F161" s="221" t="s">
        <v>268</v>
      </c>
      <c r="G161" s="222" t="s">
        <v>197</v>
      </c>
      <c r="H161" s="223">
        <v>5672.5200000000004</v>
      </c>
      <c r="I161" s="224"/>
      <c r="J161" s="225">
        <f>ROUND(I161*H161,2)</f>
        <v>0</v>
      </c>
      <c r="K161" s="221" t="s">
        <v>144</v>
      </c>
      <c r="L161" s="70"/>
      <c r="M161" s="226" t="s">
        <v>16</v>
      </c>
      <c r="N161" s="227" t="s">
        <v>43</v>
      </c>
      <c r="O161" s="45"/>
      <c r="P161" s="228">
        <f>O161*H161</f>
        <v>0</v>
      </c>
      <c r="Q161" s="228">
        <v>0</v>
      </c>
      <c r="R161" s="228">
        <f>Q161*H161</f>
        <v>0</v>
      </c>
      <c r="S161" s="228">
        <v>0</v>
      </c>
      <c r="T161" s="229">
        <f>S161*H161</f>
        <v>0</v>
      </c>
      <c r="AR161" s="22" t="s">
        <v>145</v>
      </c>
      <c r="AT161" s="22" t="s">
        <v>140</v>
      </c>
      <c r="AU161" s="22" t="s">
        <v>82</v>
      </c>
      <c r="AY161" s="22" t="s">
        <v>138</v>
      </c>
      <c r="BE161" s="230">
        <f>IF(N161="základní",J161,0)</f>
        <v>0</v>
      </c>
      <c r="BF161" s="230">
        <f>IF(N161="snížená",J161,0)</f>
        <v>0</v>
      </c>
      <c r="BG161" s="230">
        <f>IF(N161="zákl. přenesená",J161,0)</f>
        <v>0</v>
      </c>
      <c r="BH161" s="230">
        <f>IF(N161="sníž. přenesená",J161,0)</f>
        <v>0</v>
      </c>
      <c r="BI161" s="230">
        <f>IF(N161="nulová",J161,0)</f>
        <v>0</v>
      </c>
      <c r="BJ161" s="22" t="s">
        <v>80</v>
      </c>
      <c r="BK161" s="230">
        <f>ROUND(I161*H161,2)</f>
        <v>0</v>
      </c>
      <c r="BL161" s="22" t="s">
        <v>145</v>
      </c>
      <c r="BM161" s="22" t="s">
        <v>616</v>
      </c>
    </row>
    <row r="162" s="1" customFormat="1">
      <c r="B162" s="44"/>
      <c r="C162" s="72"/>
      <c r="D162" s="231" t="s">
        <v>147</v>
      </c>
      <c r="E162" s="72"/>
      <c r="F162" s="232" t="s">
        <v>270</v>
      </c>
      <c r="G162" s="72"/>
      <c r="H162" s="72"/>
      <c r="I162" s="189"/>
      <c r="J162" s="72"/>
      <c r="K162" s="72"/>
      <c r="L162" s="70"/>
      <c r="M162" s="233"/>
      <c r="N162" s="45"/>
      <c r="O162" s="45"/>
      <c r="P162" s="45"/>
      <c r="Q162" s="45"/>
      <c r="R162" s="45"/>
      <c r="S162" s="45"/>
      <c r="T162" s="93"/>
      <c r="AT162" s="22" t="s">
        <v>147</v>
      </c>
      <c r="AU162" s="22" t="s">
        <v>82</v>
      </c>
    </row>
    <row r="163" s="11" customFormat="1">
      <c r="B163" s="234"/>
      <c r="C163" s="235"/>
      <c r="D163" s="231" t="s">
        <v>149</v>
      </c>
      <c r="E163" s="236" t="s">
        <v>16</v>
      </c>
      <c r="F163" s="237" t="s">
        <v>617</v>
      </c>
      <c r="G163" s="235"/>
      <c r="H163" s="238">
        <v>5672.5200000000004</v>
      </c>
      <c r="I163" s="239"/>
      <c r="J163" s="235"/>
      <c r="K163" s="235"/>
      <c r="L163" s="240"/>
      <c r="M163" s="241"/>
      <c r="N163" s="242"/>
      <c r="O163" s="242"/>
      <c r="P163" s="242"/>
      <c r="Q163" s="242"/>
      <c r="R163" s="242"/>
      <c r="S163" s="242"/>
      <c r="T163" s="243"/>
      <c r="AT163" s="244" t="s">
        <v>149</v>
      </c>
      <c r="AU163" s="244" t="s">
        <v>82</v>
      </c>
      <c r="AV163" s="11" t="s">
        <v>82</v>
      </c>
      <c r="AW163" s="11" t="s">
        <v>35</v>
      </c>
      <c r="AX163" s="11" t="s">
        <v>72</v>
      </c>
      <c r="AY163" s="244" t="s">
        <v>138</v>
      </c>
    </row>
    <row r="164" s="12" customFormat="1">
      <c r="B164" s="245"/>
      <c r="C164" s="246"/>
      <c r="D164" s="231" t="s">
        <v>149</v>
      </c>
      <c r="E164" s="247" t="s">
        <v>16</v>
      </c>
      <c r="F164" s="248" t="s">
        <v>151</v>
      </c>
      <c r="G164" s="246"/>
      <c r="H164" s="249">
        <v>5672.5200000000004</v>
      </c>
      <c r="I164" s="250"/>
      <c r="J164" s="246"/>
      <c r="K164" s="246"/>
      <c r="L164" s="251"/>
      <c r="M164" s="252"/>
      <c r="N164" s="253"/>
      <c r="O164" s="253"/>
      <c r="P164" s="253"/>
      <c r="Q164" s="253"/>
      <c r="R164" s="253"/>
      <c r="S164" s="253"/>
      <c r="T164" s="254"/>
      <c r="AT164" s="255" t="s">
        <v>149</v>
      </c>
      <c r="AU164" s="255" t="s">
        <v>82</v>
      </c>
      <c r="AV164" s="12" t="s">
        <v>145</v>
      </c>
      <c r="AW164" s="12" t="s">
        <v>35</v>
      </c>
      <c r="AX164" s="12" t="s">
        <v>80</v>
      </c>
      <c r="AY164" s="255" t="s">
        <v>138</v>
      </c>
    </row>
    <row r="165" s="1" customFormat="1" ht="38.25" customHeight="1">
      <c r="B165" s="44"/>
      <c r="C165" s="219" t="s">
        <v>9</v>
      </c>
      <c r="D165" s="219" t="s">
        <v>140</v>
      </c>
      <c r="E165" s="220" t="s">
        <v>273</v>
      </c>
      <c r="F165" s="221" t="s">
        <v>274</v>
      </c>
      <c r="G165" s="222" t="s">
        <v>197</v>
      </c>
      <c r="H165" s="223">
        <v>6451.8999999999996</v>
      </c>
      <c r="I165" s="224"/>
      <c r="J165" s="225">
        <f>ROUND(I165*H165,2)</f>
        <v>0</v>
      </c>
      <c r="K165" s="221" t="s">
        <v>144</v>
      </c>
      <c r="L165" s="70"/>
      <c r="M165" s="226" t="s">
        <v>16</v>
      </c>
      <c r="N165" s="227" t="s">
        <v>43</v>
      </c>
      <c r="O165" s="45"/>
      <c r="P165" s="228">
        <f>O165*H165</f>
        <v>0</v>
      </c>
      <c r="Q165" s="228">
        <v>0</v>
      </c>
      <c r="R165" s="228">
        <f>Q165*H165</f>
        <v>0</v>
      </c>
      <c r="S165" s="228">
        <v>0</v>
      </c>
      <c r="T165" s="229">
        <f>S165*H165</f>
        <v>0</v>
      </c>
      <c r="AR165" s="22" t="s">
        <v>145</v>
      </c>
      <c r="AT165" s="22" t="s">
        <v>140</v>
      </c>
      <c r="AU165" s="22" t="s">
        <v>82</v>
      </c>
      <c r="AY165" s="22" t="s">
        <v>138</v>
      </c>
      <c r="BE165" s="230">
        <f>IF(N165="základní",J165,0)</f>
        <v>0</v>
      </c>
      <c r="BF165" s="230">
        <f>IF(N165="snížená",J165,0)</f>
        <v>0</v>
      </c>
      <c r="BG165" s="230">
        <f>IF(N165="zákl. přenesená",J165,0)</f>
        <v>0</v>
      </c>
      <c r="BH165" s="230">
        <f>IF(N165="sníž. přenesená",J165,0)</f>
        <v>0</v>
      </c>
      <c r="BI165" s="230">
        <f>IF(N165="nulová",J165,0)</f>
        <v>0</v>
      </c>
      <c r="BJ165" s="22" t="s">
        <v>80</v>
      </c>
      <c r="BK165" s="230">
        <f>ROUND(I165*H165,2)</f>
        <v>0</v>
      </c>
      <c r="BL165" s="22" t="s">
        <v>145</v>
      </c>
      <c r="BM165" s="22" t="s">
        <v>618</v>
      </c>
    </row>
    <row r="166" s="1" customFormat="1">
      <c r="B166" s="44"/>
      <c r="C166" s="72"/>
      <c r="D166" s="231" t="s">
        <v>147</v>
      </c>
      <c r="E166" s="72"/>
      <c r="F166" s="232" t="s">
        <v>270</v>
      </c>
      <c r="G166" s="72"/>
      <c r="H166" s="72"/>
      <c r="I166" s="189"/>
      <c r="J166" s="72"/>
      <c r="K166" s="72"/>
      <c r="L166" s="70"/>
      <c r="M166" s="233"/>
      <c r="N166" s="45"/>
      <c r="O166" s="45"/>
      <c r="P166" s="45"/>
      <c r="Q166" s="45"/>
      <c r="R166" s="45"/>
      <c r="S166" s="45"/>
      <c r="T166" s="93"/>
      <c r="AT166" s="22" t="s">
        <v>147</v>
      </c>
      <c r="AU166" s="22" t="s">
        <v>82</v>
      </c>
    </row>
    <row r="167" s="11" customFormat="1">
      <c r="B167" s="234"/>
      <c r="C167" s="235"/>
      <c r="D167" s="231" t="s">
        <v>149</v>
      </c>
      <c r="E167" s="236" t="s">
        <v>16</v>
      </c>
      <c r="F167" s="237" t="s">
        <v>619</v>
      </c>
      <c r="G167" s="235"/>
      <c r="H167" s="238">
        <v>6451.8999999999996</v>
      </c>
      <c r="I167" s="239"/>
      <c r="J167" s="235"/>
      <c r="K167" s="235"/>
      <c r="L167" s="240"/>
      <c r="M167" s="241"/>
      <c r="N167" s="242"/>
      <c r="O167" s="242"/>
      <c r="P167" s="242"/>
      <c r="Q167" s="242"/>
      <c r="R167" s="242"/>
      <c r="S167" s="242"/>
      <c r="T167" s="243"/>
      <c r="AT167" s="244" t="s">
        <v>149</v>
      </c>
      <c r="AU167" s="244" t="s">
        <v>82</v>
      </c>
      <c r="AV167" s="11" t="s">
        <v>82</v>
      </c>
      <c r="AW167" s="11" t="s">
        <v>35</v>
      </c>
      <c r="AX167" s="11" t="s">
        <v>72</v>
      </c>
      <c r="AY167" s="244" t="s">
        <v>138</v>
      </c>
    </row>
    <row r="168" s="12" customFormat="1">
      <c r="B168" s="245"/>
      <c r="C168" s="246"/>
      <c r="D168" s="231" t="s">
        <v>149</v>
      </c>
      <c r="E168" s="247" t="s">
        <v>16</v>
      </c>
      <c r="F168" s="248" t="s">
        <v>151</v>
      </c>
      <c r="G168" s="246"/>
      <c r="H168" s="249">
        <v>6451.8999999999996</v>
      </c>
      <c r="I168" s="250"/>
      <c r="J168" s="246"/>
      <c r="K168" s="246"/>
      <c r="L168" s="251"/>
      <c r="M168" s="252"/>
      <c r="N168" s="253"/>
      <c r="O168" s="253"/>
      <c r="P168" s="253"/>
      <c r="Q168" s="253"/>
      <c r="R168" s="253"/>
      <c r="S168" s="253"/>
      <c r="T168" s="254"/>
      <c r="AT168" s="255" t="s">
        <v>149</v>
      </c>
      <c r="AU168" s="255" t="s">
        <v>82</v>
      </c>
      <c r="AV168" s="12" t="s">
        <v>145</v>
      </c>
      <c r="AW168" s="12" t="s">
        <v>35</v>
      </c>
      <c r="AX168" s="12" t="s">
        <v>80</v>
      </c>
      <c r="AY168" s="255" t="s">
        <v>138</v>
      </c>
    </row>
    <row r="169" s="1" customFormat="1" ht="25.5" customHeight="1">
      <c r="B169" s="44"/>
      <c r="C169" s="219" t="s">
        <v>261</v>
      </c>
      <c r="D169" s="219" t="s">
        <v>140</v>
      </c>
      <c r="E169" s="220" t="s">
        <v>278</v>
      </c>
      <c r="F169" s="221" t="s">
        <v>279</v>
      </c>
      <c r="G169" s="222" t="s">
        <v>197</v>
      </c>
      <c r="H169" s="223">
        <v>5672.5200000000004</v>
      </c>
      <c r="I169" s="224"/>
      <c r="J169" s="225">
        <f>ROUND(I169*H169,2)</f>
        <v>0</v>
      </c>
      <c r="K169" s="221" t="s">
        <v>144</v>
      </c>
      <c r="L169" s="70"/>
      <c r="M169" s="226" t="s">
        <v>16</v>
      </c>
      <c r="N169" s="227" t="s">
        <v>43</v>
      </c>
      <c r="O169" s="45"/>
      <c r="P169" s="228">
        <f>O169*H169</f>
        <v>0</v>
      </c>
      <c r="Q169" s="228">
        <v>0</v>
      </c>
      <c r="R169" s="228">
        <f>Q169*H169</f>
        <v>0</v>
      </c>
      <c r="S169" s="228">
        <v>0</v>
      </c>
      <c r="T169" s="229">
        <f>S169*H169</f>
        <v>0</v>
      </c>
      <c r="AR169" s="22" t="s">
        <v>145</v>
      </c>
      <c r="AT169" s="22" t="s">
        <v>140</v>
      </c>
      <c r="AU169" s="22" t="s">
        <v>82</v>
      </c>
      <c r="AY169" s="22" t="s">
        <v>138</v>
      </c>
      <c r="BE169" s="230">
        <f>IF(N169="základní",J169,0)</f>
        <v>0</v>
      </c>
      <c r="BF169" s="230">
        <f>IF(N169="snížená",J169,0)</f>
        <v>0</v>
      </c>
      <c r="BG169" s="230">
        <f>IF(N169="zákl. přenesená",J169,0)</f>
        <v>0</v>
      </c>
      <c r="BH169" s="230">
        <f>IF(N169="sníž. přenesená",J169,0)</f>
        <v>0</v>
      </c>
      <c r="BI169" s="230">
        <f>IF(N169="nulová",J169,0)</f>
        <v>0</v>
      </c>
      <c r="BJ169" s="22" t="s">
        <v>80</v>
      </c>
      <c r="BK169" s="230">
        <f>ROUND(I169*H169,2)</f>
        <v>0</v>
      </c>
      <c r="BL169" s="22" t="s">
        <v>145</v>
      </c>
      <c r="BM169" s="22" t="s">
        <v>620</v>
      </c>
    </row>
    <row r="170" s="1" customFormat="1">
      <c r="B170" s="44"/>
      <c r="C170" s="72"/>
      <c r="D170" s="231" t="s">
        <v>147</v>
      </c>
      <c r="E170" s="72"/>
      <c r="F170" s="232" t="s">
        <v>281</v>
      </c>
      <c r="G170" s="72"/>
      <c r="H170" s="72"/>
      <c r="I170" s="189"/>
      <c r="J170" s="72"/>
      <c r="K170" s="72"/>
      <c r="L170" s="70"/>
      <c r="M170" s="233"/>
      <c r="N170" s="45"/>
      <c r="O170" s="45"/>
      <c r="P170" s="45"/>
      <c r="Q170" s="45"/>
      <c r="R170" s="45"/>
      <c r="S170" s="45"/>
      <c r="T170" s="93"/>
      <c r="AT170" s="22" t="s">
        <v>147</v>
      </c>
      <c r="AU170" s="22" t="s">
        <v>82</v>
      </c>
    </row>
    <row r="171" s="11" customFormat="1">
      <c r="B171" s="234"/>
      <c r="C171" s="235"/>
      <c r="D171" s="231" t="s">
        <v>149</v>
      </c>
      <c r="E171" s="236" t="s">
        <v>16</v>
      </c>
      <c r="F171" s="237" t="s">
        <v>617</v>
      </c>
      <c r="G171" s="235"/>
      <c r="H171" s="238">
        <v>5672.5200000000004</v>
      </c>
      <c r="I171" s="239"/>
      <c r="J171" s="235"/>
      <c r="K171" s="235"/>
      <c r="L171" s="240"/>
      <c r="M171" s="241"/>
      <c r="N171" s="242"/>
      <c r="O171" s="242"/>
      <c r="P171" s="242"/>
      <c r="Q171" s="242"/>
      <c r="R171" s="242"/>
      <c r="S171" s="242"/>
      <c r="T171" s="243"/>
      <c r="AT171" s="244" t="s">
        <v>149</v>
      </c>
      <c r="AU171" s="244" t="s">
        <v>82</v>
      </c>
      <c r="AV171" s="11" t="s">
        <v>82</v>
      </c>
      <c r="AW171" s="11" t="s">
        <v>35</v>
      </c>
      <c r="AX171" s="11" t="s">
        <v>72</v>
      </c>
      <c r="AY171" s="244" t="s">
        <v>138</v>
      </c>
    </row>
    <row r="172" s="12" customFormat="1">
      <c r="B172" s="245"/>
      <c r="C172" s="246"/>
      <c r="D172" s="231" t="s">
        <v>149</v>
      </c>
      <c r="E172" s="247" t="s">
        <v>16</v>
      </c>
      <c r="F172" s="248" t="s">
        <v>151</v>
      </c>
      <c r="G172" s="246"/>
      <c r="H172" s="249">
        <v>5672.5200000000004</v>
      </c>
      <c r="I172" s="250"/>
      <c r="J172" s="246"/>
      <c r="K172" s="246"/>
      <c r="L172" s="251"/>
      <c r="M172" s="252"/>
      <c r="N172" s="253"/>
      <c r="O172" s="253"/>
      <c r="P172" s="253"/>
      <c r="Q172" s="253"/>
      <c r="R172" s="253"/>
      <c r="S172" s="253"/>
      <c r="T172" s="254"/>
      <c r="AT172" s="255" t="s">
        <v>149</v>
      </c>
      <c r="AU172" s="255" t="s">
        <v>82</v>
      </c>
      <c r="AV172" s="12" t="s">
        <v>145</v>
      </c>
      <c r="AW172" s="12" t="s">
        <v>35</v>
      </c>
      <c r="AX172" s="12" t="s">
        <v>80</v>
      </c>
      <c r="AY172" s="255" t="s">
        <v>138</v>
      </c>
    </row>
    <row r="173" s="1" customFormat="1" ht="25.5" customHeight="1">
      <c r="B173" s="44"/>
      <c r="C173" s="219" t="s">
        <v>266</v>
      </c>
      <c r="D173" s="219" t="s">
        <v>140</v>
      </c>
      <c r="E173" s="220" t="s">
        <v>284</v>
      </c>
      <c r="F173" s="221" t="s">
        <v>285</v>
      </c>
      <c r="G173" s="222" t="s">
        <v>197</v>
      </c>
      <c r="H173" s="223">
        <v>4882.5200000000004</v>
      </c>
      <c r="I173" s="224"/>
      <c r="J173" s="225">
        <f>ROUND(I173*H173,2)</f>
        <v>0</v>
      </c>
      <c r="K173" s="221" t="s">
        <v>144</v>
      </c>
      <c r="L173" s="70"/>
      <c r="M173" s="226" t="s">
        <v>16</v>
      </c>
      <c r="N173" s="227" t="s">
        <v>43</v>
      </c>
      <c r="O173" s="45"/>
      <c r="P173" s="228">
        <f>O173*H173</f>
        <v>0</v>
      </c>
      <c r="Q173" s="228">
        <v>0</v>
      </c>
      <c r="R173" s="228">
        <f>Q173*H173</f>
        <v>0</v>
      </c>
      <c r="S173" s="228">
        <v>0</v>
      </c>
      <c r="T173" s="229">
        <f>S173*H173</f>
        <v>0</v>
      </c>
      <c r="AR173" s="22" t="s">
        <v>145</v>
      </c>
      <c r="AT173" s="22" t="s">
        <v>140</v>
      </c>
      <c r="AU173" s="22" t="s">
        <v>82</v>
      </c>
      <c r="AY173" s="22" t="s">
        <v>138</v>
      </c>
      <c r="BE173" s="230">
        <f>IF(N173="základní",J173,0)</f>
        <v>0</v>
      </c>
      <c r="BF173" s="230">
        <f>IF(N173="snížená",J173,0)</f>
        <v>0</v>
      </c>
      <c r="BG173" s="230">
        <f>IF(N173="zákl. přenesená",J173,0)</f>
        <v>0</v>
      </c>
      <c r="BH173" s="230">
        <f>IF(N173="sníž. přenesená",J173,0)</f>
        <v>0</v>
      </c>
      <c r="BI173" s="230">
        <f>IF(N173="nulová",J173,0)</f>
        <v>0</v>
      </c>
      <c r="BJ173" s="22" t="s">
        <v>80</v>
      </c>
      <c r="BK173" s="230">
        <f>ROUND(I173*H173,2)</f>
        <v>0</v>
      </c>
      <c r="BL173" s="22" t="s">
        <v>145</v>
      </c>
      <c r="BM173" s="22" t="s">
        <v>621</v>
      </c>
    </row>
    <row r="174" s="1" customFormat="1">
      <c r="B174" s="44"/>
      <c r="C174" s="72"/>
      <c r="D174" s="231" t="s">
        <v>147</v>
      </c>
      <c r="E174" s="72"/>
      <c r="F174" s="232" t="s">
        <v>287</v>
      </c>
      <c r="G174" s="72"/>
      <c r="H174" s="72"/>
      <c r="I174" s="189"/>
      <c r="J174" s="72"/>
      <c r="K174" s="72"/>
      <c r="L174" s="70"/>
      <c r="M174" s="233"/>
      <c r="N174" s="45"/>
      <c r="O174" s="45"/>
      <c r="P174" s="45"/>
      <c r="Q174" s="45"/>
      <c r="R174" s="45"/>
      <c r="S174" s="45"/>
      <c r="T174" s="93"/>
      <c r="AT174" s="22" t="s">
        <v>147</v>
      </c>
      <c r="AU174" s="22" t="s">
        <v>82</v>
      </c>
    </row>
    <row r="175" s="11" customFormat="1">
      <c r="B175" s="234"/>
      <c r="C175" s="235"/>
      <c r="D175" s="231" t="s">
        <v>149</v>
      </c>
      <c r="E175" s="236" t="s">
        <v>16</v>
      </c>
      <c r="F175" s="237" t="s">
        <v>622</v>
      </c>
      <c r="G175" s="235"/>
      <c r="H175" s="238">
        <v>4882.5200000000004</v>
      </c>
      <c r="I175" s="239"/>
      <c r="J175" s="235"/>
      <c r="K175" s="235"/>
      <c r="L175" s="240"/>
      <c r="M175" s="241"/>
      <c r="N175" s="242"/>
      <c r="O175" s="242"/>
      <c r="P175" s="242"/>
      <c r="Q175" s="242"/>
      <c r="R175" s="242"/>
      <c r="S175" s="242"/>
      <c r="T175" s="243"/>
      <c r="AT175" s="244" t="s">
        <v>149</v>
      </c>
      <c r="AU175" s="244" t="s">
        <v>82</v>
      </c>
      <c r="AV175" s="11" t="s">
        <v>82</v>
      </c>
      <c r="AW175" s="11" t="s">
        <v>35</v>
      </c>
      <c r="AX175" s="11" t="s">
        <v>72</v>
      </c>
      <c r="AY175" s="244" t="s">
        <v>138</v>
      </c>
    </row>
    <row r="176" s="12" customFormat="1">
      <c r="B176" s="245"/>
      <c r="C176" s="246"/>
      <c r="D176" s="231" t="s">
        <v>149</v>
      </c>
      <c r="E176" s="247" t="s">
        <v>16</v>
      </c>
      <c r="F176" s="248" t="s">
        <v>151</v>
      </c>
      <c r="G176" s="246"/>
      <c r="H176" s="249">
        <v>4882.5200000000004</v>
      </c>
      <c r="I176" s="250"/>
      <c r="J176" s="246"/>
      <c r="K176" s="246"/>
      <c r="L176" s="251"/>
      <c r="M176" s="252"/>
      <c r="N176" s="253"/>
      <c r="O176" s="253"/>
      <c r="P176" s="253"/>
      <c r="Q176" s="253"/>
      <c r="R176" s="253"/>
      <c r="S176" s="253"/>
      <c r="T176" s="254"/>
      <c r="AT176" s="255" t="s">
        <v>149</v>
      </c>
      <c r="AU176" s="255" t="s">
        <v>82</v>
      </c>
      <c r="AV176" s="12" t="s">
        <v>145</v>
      </c>
      <c r="AW176" s="12" t="s">
        <v>35</v>
      </c>
      <c r="AX176" s="12" t="s">
        <v>80</v>
      </c>
      <c r="AY176" s="255" t="s">
        <v>138</v>
      </c>
    </row>
    <row r="177" s="1" customFormat="1" ht="16.5" customHeight="1">
      <c r="B177" s="44"/>
      <c r="C177" s="256" t="s">
        <v>272</v>
      </c>
      <c r="D177" s="256" t="s">
        <v>290</v>
      </c>
      <c r="E177" s="257" t="s">
        <v>291</v>
      </c>
      <c r="F177" s="258" t="s">
        <v>292</v>
      </c>
      <c r="G177" s="259" t="s">
        <v>293</v>
      </c>
      <c r="H177" s="260">
        <v>10029.183999999999</v>
      </c>
      <c r="I177" s="261"/>
      <c r="J177" s="262">
        <f>ROUND(I177*H177,2)</f>
        <v>0</v>
      </c>
      <c r="K177" s="258" t="s">
        <v>144</v>
      </c>
      <c r="L177" s="263"/>
      <c r="M177" s="264" t="s">
        <v>16</v>
      </c>
      <c r="N177" s="265" t="s">
        <v>43</v>
      </c>
      <c r="O177" s="45"/>
      <c r="P177" s="228">
        <f>O177*H177</f>
        <v>0</v>
      </c>
      <c r="Q177" s="228">
        <v>0</v>
      </c>
      <c r="R177" s="228">
        <f>Q177*H177</f>
        <v>0</v>
      </c>
      <c r="S177" s="228">
        <v>0</v>
      </c>
      <c r="T177" s="229">
        <f>S177*H177</f>
        <v>0</v>
      </c>
      <c r="AR177" s="22" t="s">
        <v>185</v>
      </c>
      <c r="AT177" s="22" t="s">
        <v>290</v>
      </c>
      <c r="AU177" s="22" t="s">
        <v>82</v>
      </c>
      <c r="AY177" s="22" t="s">
        <v>138</v>
      </c>
      <c r="BE177" s="230">
        <f>IF(N177="základní",J177,0)</f>
        <v>0</v>
      </c>
      <c r="BF177" s="230">
        <f>IF(N177="snížená",J177,0)</f>
        <v>0</v>
      </c>
      <c r="BG177" s="230">
        <f>IF(N177="zákl. přenesená",J177,0)</f>
        <v>0</v>
      </c>
      <c r="BH177" s="230">
        <f>IF(N177="sníž. přenesená",J177,0)</f>
        <v>0</v>
      </c>
      <c r="BI177" s="230">
        <f>IF(N177="nulová",J177,0)</f>
        <v>0</v>
      </c>
      <c r="BJ177" s="22" t="s">
        <v>80</v>
      </c>
      <c r="BK177" s="230">
        <f>ROUND(I177*H177,2)</f>
        <v>0</v>
      </c>
      <c r="BL177" s="22" t="s">
        <v>145</v>
      </c>
      <c r="BM177" s="22" t="s">
        <v>623</v>
      </c>
    </row>
    <row r="178" s="11" customFormat="1">
      <c r="B178" s="234"/>
      <c r="C178" s="235"/>
      <c r="D178" s="231" t="s">
        <v>149</v>
      </c>
      <c r="E178" s="236" t="s">
        <v>16</v>
      </c>
      <c r="F178" s="237" t="s">
        <v>624</v>
      </c>
      <c r="G178" s="235"/>
      <c r="H178" s="238">
        <v>10029.183999999999</v>
      </c>
      <c r="I178" s="239"/>
      <c r="J178" s="235"/>
      <c r="K178" s="235"/>
      <c r="L178" s="240"/>
      <c r="M178" s="241"/>
      <c r="N178" s="242"/>
      <c r="O178" s="242"/>
      <c r="P178" s="242"/>
      <c r="Q178" s="242"/>
      <c r="R178" s="242"/>
      <c r="S178" s="242"/>
      <c r="T178" s="243"/>
      <c r="AT178" s="244" t="s">
        <v>149</v>
      </c>
      <c r="AU178" s="244" t="s">
        <v>82</v>
      </c>
      <c r="AV178" s="11" t="s">
        <v>82</v>
      </c>
      <c r="AW178" s="11" t="s">
        <v>35</v>
      </c>
      <c r="AX178" s="11" t="s">
        <v>72</v>
      </c>
      <c r="AY178" s="244" t="s">
        <v>138</v>
      </c>
    </row>
    <row r="179" s="12" customFormat="1">
      <c r="B179" s="245"/>
      <c r="C179" s="246"/>
      <c r="D179" s="231" t="s">
        <v>149</v>
      </c>
      <c r="E179" s="247" t="s">
        <v>16</v>
      </c>
      <c r="F179" s="248" t="s">
        <v>151</v>
      </c>
      <c r="G179" s="246"/>
      <c r="H179" s="249">
        <v>10029.183999999999</v>
      </c>
      <c r="I179" s="250"/>
      <c r="J179" s="246"/>
      <c r="K179" s="246"/>
      <c r="L179" s="251"/>
      <c r="M179" s="252"/>
      <c r="N179" s="253"/>
      <c r="O179" s="253"/>
      <c r="P179" s="253"/>
      <c r="Q179" s="253"/>
      <c r="R179" s="253"/>
      <c r="S179" s="253"/>
      <c r="T179" s="254"/>
      <c r="AT179" s="255" t="s">
        <v>149</v>
      </c>
      <c r="AU179" s="255" t="s">
        <v>82</v>
      </c>
      <c r="AV179" s="12" t="s">
        <v>145</v>
      </c>
      <c r="AW179" s="12" t="s">
        <v>35</v>
      </c>
      <c r="AX179" s="12" t="s">
        <v>80</v>
      </c>
      <c r="AY179" s="255" t="s">
        <v>138</v>
      </c>
    </row>
    <row r="180" s="1" customFormat="1" ht="38.25" customHeight="1">
      <c r="B180" s="44"/>
      <c r="C180" s="219" t="s">
        <v>625</v>
      </c>
      <c r="D180" s="219" t="s">
        <v>140</v>
      </c>
      <c r="E180" s="220" t="s">
        <v>297</v>
      </c>
      <c r="F180" s="221" t="s">
        <v>298</v>
      </c>
      <c r="G180" s="222" t="s">
        <v>197</v>
      </c>
      <c r="H180" s="223">
        <v>790</v>
      </c>
      <c r="I180" s="224"/>
      <c r="J180" s="225">
        <f>ROUND(I180*H180,2)</f>
        <v>0</v>
      </c>
      <c r="K180" s="221" t="s">
        <v>144</v>
      </c>
      <c r="L180" s="70"/>
      <c r="M180" s="226" t="s">
        <v>16</v>
      </c>
      <c r="N180" s="227" t="s">
        <v>43</v>
      </c>
      <c r="O180" s="45"/>
      <c r="P180" s="228">
        <f>O180*H180</f>
        <v>0</v>
      </c>
      <c r="Q180" s="228">
        <v>0</v>
      </c>
      <c r="R180" s="228">
        <f>Q180*H180</f>
        <v>0</v>
      </c>
      <c r="S180" s="228">
        <v>0</v>
      </c>
      <c r="T180" s="229">
        <f>S180*H180</f>
        <v>0</v>
      </c>
      <c r="AR180" s="22" t="s">
        <v>145</v>
      </c>
      <c r="AT180" s="22" t="s">
        <v>140</v>
      </c>
      <c r="AU180" s="22" t="s">
        <v>82</v>
      </c>
      <c r="AY180" s="22" t="s">
        <v>138</v>
      </c>
      <c r="BE180" s="230">
        <f>IF(N180="základní",J180,0)</f>
        <v>0</v>
      </c>
      <c r="BF180" s="230">
        <f>IF(N180="snížená",J180,0)</f>
        <v>0</v>
      </c>
      <c r="BG180" s="230">
        <f>IF(N180="zákl. přenesená",J180,0)</f>
        <v>0</v>
      </c>
      <c r="BH180" s="230">
        <f>IF(N180="sníž. přenesená",J180,0)</f>
        <v>0</v>
      </c>
      <c r="BI180" s="230">
        <f>IF(N180="nulová",J180,0)</f>
        <v>0</v>
      </c>
      <c r="BJ180" s="22" t="s">
        <v>80</v>
      </c>
      <c r="BK180" s="230">
        <f>ROUND(I180*H180,2)</f>
        <v>0</v>
      </c>
      <c r="BL180" s="22" t="s">
        <v>145</v>
      </c>
      <c r="BM180" s="22" t="s">
        <v>626</v>
      </c>
    </row>
    <row r="181" s="1" customFormat="1">
      <c r="B181" s="44"/>
      <c r="C181" s="72"/>
      <c r="D181" s="231" t="s">
        <v>147</v>
      </c>
      <c r="E181" s="72"/>
      <c r="F181" s="232" t="s">
        <v>300</v>
      </c>
      <c r="G181" s="72"/>
      <c r="H181" s="72"/>
      <c r="I181" s="189"/>
      <c r="J181" s="72"/>
      <c r="K181" s="72"/>
      <c r="L181" s="70"/>
      <c r="M181" s="233"/>
      <c r="N181" s="45"/>
      <c r="O181" s="45"/>
      <c r="P181" s="45"/>
      <c r="Q181" s="45"/>
      <c r="R181" s="45"/>
      <c r="S181" s="45"/>
      <c r="T181" s="93"/>
      <c r="AT181" s="22" t="s">
        <v>147</v>
      </c>
      <c r="AU181" s="22" t="s">
        <v>82</v>
      </c>
    </row>
    <row r="182" s="11" customFormat="1">
      <c r="B182" s="234"/>
      <c r="C182" s="235"/>
      <c r="D182" s="231" t="s">
        <v>149</v>
      </c>
      <c r="E182" s="236" t="s">
        <v>16</v>
      </c>
      <c r="F182" s="237" t="s">
        <v>627</v>
      </c>
      <c r="G182" s="235"/>
      <c r="H182" s="238">
        <v>790</v>
      </c>
      <c r="I182" s="239"/>
      <c r="J182" s="235"/>
      <c r="K182" s="235"/>
      <c r="L182" s="240"/>
      <c r="M182" s="241"/>
      <c r="N182" s="242"/>
      <c r="O182" s="242"/>
      <c r="P182" s="242"/>
      <c r="Q182" s="242"/>
      <c r="R182" s="242"/>
      <c r="S182" s="242"/>
      <c r="T182" s="243"/>
      <c r="AT182" s="244" t="s">
        <v>149</v>
      </c>
      <c r="AU182" s="244" t="s">
        <v>82</v>
      </c>
      <c r="AV182" s="11" t="s">
        <v>82</v>
      </c>
      <c r="AW182" s="11" t="s">
        <v>35</v>
      </c>
      <c r="AX182" s="11" t="s">
        <v>72</v>
      </c>
      <c r="AY182" s="244" t="s">
        <v>138</v>
      </c>
    </row>
    <row r="183" s="12" customFormat="1">
      <c r="B183" s="245"/>
      <c r="C183" s="246"/>
      <c r="D183" s="231" t="s">
        <v>149</v>
      </c>
      <c r="E183" s="247" t="s">
        <v>16</v>
      </c>
      <c r="F183" s="248" t="s">
        <v>151</v>
      </c>
      <c r="G183" s="246"/>
      <c r="H183" s="249">
        <v>790</v>
      </c>
      <c r="I183" s="250"/>
      <c r="J183" s="246"/>
      <c r="K183" s="246"/>
      <c r="L183" s="251"/>
      <c r="M183" s="252"/>
      <c r="N183" s="253"/>
      <c r="O183" s="253"/>
      <c r="P183" s="253"/>
      <c r="Q183" s="253"/>
      <c r="R183" s="253"/>
      <c r="S183" s="253"/>
      <c r="T183" s="254"/>
      <c r="AT183" s="255" t="s">
        <v>149</v>
      </c>
      <c r="AU183" s="255" t="s">
        <v>82</v>
      </c>
      <c r="AV183" s="12" t="s">
        <v>145</v>
      </c>
      <c r="AW183" s="12" t="s">
        <v>35</v>
      </c>
      <c r="AX183" s="12" t="s">
        <v>80</v>
      </c>
      <c r="AY183" s="255" t="s">
        <v>138</v>
      </c>
    </row>
    <row r="184" s="1" customFormat="1" ht="16.5" customHeight="1">
      <c r="B184" s="44"/>
      <c r="C184" s="256" t="s">
        <v>277</v>
      </c>
      <c r="D184" s="256" t="s">
        <v>290</v>
      </c>
      <c r="E184" s="257" t="s">
        <v>628</v>
      </c>
      <c r="F184" s="258" t="s">
        <v>304</v>
      </c>
      <c r="G184" s="259" t="s">
        <v>293</v>
      </c>
      <c r="H184" s="260">
        <v>1622.739</v>
      </c>
      <c r="I184" s="261"/>
      <c r="J184" s="262">
        <f>ROUND(I184*H184,2)</f>
        <v>0</v>
      </c>
      <c r="K184" s="258" t="s">
        <v>144</v>
      </c>
      <c r="L184" s="263"/>
      <c r="M184" s="264" t="s">
        <v>16</v>
      </c>
      <c r="N184" s="265" t="s">
        <v>43</v>
      </c>
      <c r="O184" s="45"/>
      <c r="P184" s="228">
        <f>O184*H184</f>
        <v>0</v>
      </c>
      <c r="Q184" s="228">
        <v>0</v>
      </c>
      <c r="R184" s="228">
        <f>Q184*H184</f>
        <v>0</v>
      </c>
      <c r="S184" s="228">
        <v>0</v>
      </c>
      <c r="T184" s="229">
        <f>S184*H184</f>
        <v>0</v>
      </c>
      <c r="AR184" s="22" t="s">
        <v>185</v>
      </c>
      <c r="AT184" s="22" t="s">
        <v>290</v>
      </c>
      <c r="AU184" s="22" t="s">
        <v>82</v>
      </c>
      <c r="AY184" s="22" t="s">
        <v>138</v>
      </c>
      <c r="BE184" s="230">
        <f>IF(N184="základní",J184,0)</f>
        <v>0</v>
      </c>
      <c r="BF184" s="230">
        <f>IF(N184="snížená",J184,0)</f>
        <v>0</v>
      </c>
      <c r="BG184" s="230">
        <f>IF(N184="zákl. přenesená",J184,0)</f>
        <v>0</v>
      </c>
      <c r="BH184" s="230">
        <f>IF(N184="sníž. přenesená",J184,0)</f>
        <v>0</v>
      </c>
      <c r="BI184" s="230">
        <f>IF(N184="nulová",J184,0)</f>
        <v>0</v>
      </c>
      <c r="BJ184" s="22" t="s">
        <v>80</v>
      </c>
      <c r="BK184" s="230">
        <f>ROUND(I184*H184,2)</f>
        <v>0</v>
      </c>
      <c r="BL184" s="22" t="s">
        <v>145</v>
      </c>
      <c r="BM184" s="22" t="s">
        <v>629</v>
      </c>
    </row>
    <row r="185" s="11" customFormat="1">
      <c r="B185" s="234"/>
      <c r="C185" s="235"/>
      <c r="D185" s="231" t="s">
        <v>149</v>
      </c>
      <c r="E185" s="236" t="s">
        <v>16</v>
      </c>
      <c r="F185" s="237" t="s">
        <v>630</v>
      </c>
      <c r="G185" s="235"/>
      <c r="H185" s="238">
        <v>1622.739</v>
      </c>
      <c r="I185" s="239"/>
      <c r="J185" s="235"/>
      <c r="K185" s="235"/>
      <c r="L185" s="240"/>
      <c r="M185" s="241"/>
      <c r="N185" s="242"/>
      <c r="O185" s="242"/>
      <c r="P185" s="242"/>
      <c r="Q185" s="242"/>
      <c r="R185" s="242"/>
      <c r="S185" s="242"/>
      <c r="T185" s="243"/>
      <c r="AT185" s="244" t="s">
        <v>149</v>
      </c>
      <c r="AU185" s="244" t="s">
        <v>82</v>
      </c>
      <c r="AV185" s="11" t="s">
        <v>82</v>
      </c>
      <c r="AW185" s="11" t="s">
        <v>35</v>
      </c>
      <c r="AX185" s="11" t="s">
        <v>72</v>
      </c>
      <c r="AY185" s="244" t="s">
        <v>138</v>
      </c>
    </row>
    <row r="186" s="12" customFormat="1">
      <c r="B186" s="245"/>
      <c r="C186" s="246"/>
      <c r="D186" s="231" t="s">
        <v>149</v>
      </c>
      <c r="E186" s="247" t="s">
        <v>16</v>
      </c>
      <c r="F186" s="248" t="s">
        <v>151</v>
      </c>
      <c r="G186" s="246"/>
      <c r="H186" s="249">
        <v>1622.739</v>
      </c>
      <c r="I186" s="250"/>
      <c r="J186" s="246"/>
      <c r="K186" s="246"/>
      <c r="L186" s="251"/>
      <c r="M186" s="252"/>
      <c r="N186" s="253"/>
      <c r="O186" s="253"/>
      <c r="P186" s="253"/>
      <c r="Q186" s="253"/>
      <c r="R186" s="253"/>
      <c r="S186" s="253"/>
      <c r="T186" s="254"/>
      <c r="AT186" s="255" t="s">
        <v>149</v>
      </c>
      <c r="AU186" s="255" t="s">
        <v>82</v>
      </c>
      <c r="AV186" s="12" t="s">
        <v>145</v>
      </c>
      <c r="AW186" s="12" t="s">
        <v>35</v>
      </c>
      <c r="AX186" s="12" t="s">
        <v>80</v>
      </c>
      <c r="AY186" s="255" t="s">
        <v>138</v>
      </c>
    </row>
    <row r="187" s="1" customFormat="1" ht="25.5" customHeight="1">
      <c r="B187" s="44"/>
      <c r="C187" s="219" t="s">
        <v>283</v>
      </c>
      <c r="D187" s="219" t="s">
        <v>140</v>
      </c>
      <c r="E187" s="220" t="s">
        <v>308</v>
      </c>
      <c r="F187" s="221" t="s">
        <v>309</v>
      </c>
      <c r="G187" s="222" t="s">
        <v>239</v>
      </c>
      <c r="H187" s="223">
        <v>2094.2399999999998</v>
      </c>
      <c r="I187" s="224"/>
      <c r="J187" s="225">
        <f>ROUND(I187*H187,2)</f>
        <v>0</v>
      </c>
      <c r="K187" s="221" t="s">
        <v>144</v>
      </c>
      <c r="L187" s="70"/>
      <c r="M187" s="226" t="s">
        <v>16</v>
      </c>
      <c r="N187" s="227" t="s">
        <v>43</v>
      </c>
      <c r="O187" s="45"/>
      <c r="P187" s="228">
        <f>O187*H187</f>
        <v>0</v>
      </c>
      <c r="Q187" s="228">
        <v>0</v>
      </c>
      <c r="R187" s="228">
        <f>Q187*H187</f>
        <v>0</v>
      </c>
      <c r="S187" s="228">
        <v>0</v>
      </c>
      <c r="T187" s="229">
        <f>S187*H187</f>
        <v>0</v>
      </c>
      <c r="AR187" s="22" t="s">
        <v>145</v>
      </c>
      <c r="AT187" s="22" t="s">
        <v>140</v>
      </c>
      <c r="AU187" s="22" t="s">
        <v>82</v>
      </c>
      <c r="AY187" s="22" t="s">
        <v>138</v>
      </c>
      <c r="BE187" s="230">
        <f>IF(N187="základní",J187,0)</f>
        <v>0</v>
      </c>
      <c r="BF187" s="230">
        <f>IF(N187="snížená",J187,0)</f>
        <v>0</v>
      </c>
      <c r="BG187" s="230">
        <f>IF(N187="zákl. přenesená",J187,0)</f>
        <v>0</v>
      </c>
      <c r="BH187" s="230">
        <f>IF(N187="sníž. přenesená",J187,0)</f>
        <v>0</v>
      </c>
      <c r="BI187" s="230">
        <f>IF(N187="nulová",J187,0)</f>
        <v>0</v>
      </c>
      <c r="BJ187" s="22" t="s">
        <v>80</v>
      </c>
      <c r="BK187" s="230">
        <f>ROUND(I187*H187,2)</f>
        <v>0</v>
      </c>
      <c r="BL187" s="22" t="s">
        <v>145</v>
      </c>
      <c r="BM187" s="22" t="s">
        <v>631</v>
      </c>
    </row>
    <row r="188" s="1" customFormat="1">
      <c r="B188" s="44"/>
      <c r="C188" s="72"/>
      <c r="D188" s="231" t="s">
        <v>147</v>
      </c>
      <c r="E188" s="72"/>
      <c r="F188" s="232" t="s">
        <v>311</v>
      </c>
      <c r="G188" s="72"/>
      <c r="H188" s="72"/>
      <c r="I188" s="189"/>
      <c r="J188" s="72"/>
      <c r="K188" s="72"/>
      <c r="L188" s="70"/>
      <c r="M188" s="233"/>
      <c r="N188" s="45"/>
      <c r="O188" s="45"/>
      <c r="P188" s="45"/>
      <c r="Q188" s="45"/>
      <c r="R188" s="45"/>
      <c r="S188" s="45"/>
      <c r="T188" s="93"/>
      <c r="AT188" s="22" t="s">
        <v>147</v>
      </c>
      <c r="AU188" s="22" t="s">
        <v>82</v>
      </c>
    </row>
    <row r="189" s="11" customFormat="1">
      <c r="B189" s="234"/>
      <c r="C189" s="235"/>
      <c r="D189" s="231" t="s">
        <v>149</v>
      </c>
      <c r="E189" s="236" t="s">
        <v>16</v>
      </c>
      <c r="F189" s="237" t="s">
        <v>632</v>
      </c>
      <c r="G189" s="235"/>
      <c r="H189" s="238">
        <v>2094.2399999999998</v>
      </c>
      <c r="I189" s="239"/>
      <c r="J189" s="235"/>
      <c r="K189" s="235"/>
      <c r="L189" s="240"/>
      <c r="M189" s="241"/>
      <c r="N189" s="242"/>
      <c r="O189" s="242"/>
      <c r="P189" s="242"/>
      <c r="Q189" s="242"/>
      <c r="R189" s="242"/>
      <c r="S189" s="242"/>
      <c r="T189" s="243"/>
      <c r="AT189" s="244" t="s">
        <v>149</v>
      </c>
      <c r="AU189" s="244" t="s">
        <v>82</v>
      </c>
      <c r="AV189" s="11" t="s">
        <v>82</v>
      </c>
      <c r="AW189" s="11" t="s">
        <v>35</v>
      </c>
      <c r="AX189" s="11" t="s">
        <v>72</v>
      </c>
      <c r="AY189" s="244" t="s">
        <v>138</v>
      </c>
    </row>
    <row r="190" s="12" customFormat="1">
      <c r="B190" s="245"/>
      <c r="C190" s="246"/>
      <c r="D190" s="231" t="s">
        <v>149</v>
      </c>
      <c r="E190" s="247" t="s">
        <v>16</v>
      </c>
      <c r="F190" s="248" t="s">
        <v>151</v>
      </c>
      <c r="G190" s="246"/>
      <c r="H190" s="249">
        <v>2094.2399999999998</v>
      </c>
      <c r="I190" s="250"/>
      <c r="J190" s="246"/>
      <c r="K190" s="246"/>
      <c r="L190" s="251"/>
      <c r="M190" s="252"/>
      <c r="N190" s="253"/>
      <c r="O190" s="253"/>
      <c r="P190" s="253"/>
      <c r="Q190" s="253"/>
      <c r="R190" s="253"/>
      <c r="S190" s="253"/>
      <c r="T190" s="254"/>
      <c r="AT190" s="255" t="s">
        <v>149</v>
      </c>
      <c r="AU190" s="255" t="s">
        <v>82</v>
      </c>
      <c r="AV190" s="12" t="s">
        <v>145</v>
      </c>
      <c r="AW190" s="12" t="s">
        <v>35</v>
      </c>
      <c r="AX190" s="12" t="s">
        <v>80</v>
      </c>
      <c r="AY190" s="255" t="s">
        <v>138</v>
      </c>
    </row>
    <row r="191" s="10" customFormat="1" ht="29.88" customHeight="1">
      <c r="B191" s="203"/>
      <c r="C191" s="204"/>
      <c r="D191" s="205" t="s">
        <v>71</v>
      </c>
      <c r="E191" s="217" t="s">
        <v>82</v>
      </c>
      <c r="F191" s="217" t="s">
        <v>313</v>
      </c>
      <c r="G191" s="204"/>
      <c r="H191" s="204"/>
      <c r="I191" s="207"/>
      <c r="J191" s="218">
        <f>BK191</f>
        <v>0</v>
      </c>
      <c r="K191" s="204"/>
      <c r="L191" s="209"/>
      <c r="M191" s="210"/>
      <c r="N191" s="211"/>
      <c r="O191" s="211"/>
      <c r="P191" s="212">
        <f>SUM(P192:P199)</f>
        <v>0</v>
      </c>
      <c r="Q191" s="211"/>
      <c r="R191" s="212">
        <f>SUM(R192:R199)</f>
        <v>1.2739959999999999</v>
      </c>
      <c r="S191" s="211"/>
      <c r="T191" s="213">
        <f>SUM(T192:T199)</f>
        <v>0</v>
      </c>
      <c r="AR191" s="214" t="s">
        <v>80</v>
      </c>
      <c r="AT191" s="215" t="s">
        <v>71</v>
      </c>
      <c r="AU191" s="215" t="s">
        <v>80</v>
      </c>
      <c r="AY191" s="214" t="s">
        <v>138</v>
      </c>
      <c r="BK191" s="216">
        <f>SUM(BK192:BK199)</f>
        <v>0</v>
      </c>
    </row>
    <row r="192" s="1" customFormat="1" ht="25.5" customHeight="1">
      <c r="B192" s="44"/>
      <c r="C192" s="219" t="s">
        <v>289</v>
      </c>
      <c r="D192" s="219" t="s">
        <v>140</v>
      </c>
      <c r="E192" s="220" t="s">
        <v>315</v>
      </c>
      <c r="F192" s="221" t="s">
        <v>316</v>
      </c>
      <c r="G192" s="222" t="s">
        <v>197</v>
      </c>
      <c r="H192" s="223">
        <v>290.38</v>
      </c>
      <c r="I192" s="224"/>
      <c r="J192" s="225">
        <f>ROUND(I192*H192,2)</f>
        <v>0</v>
      </c>
      <c r="K192" s="221" t="s">
        <v>144</v>
      </c>
      <c r="L192" s="70"/>
      <c r="M192" s="226" t="s">
        <v>16</v>
      </c>
      <c r="N192" s="227" t="s">
        <v>43</v>
      </c>
      <c r="O192" s="45"/>
      <c r="P192" s="228">
        <f>O192*H192</f>
        <v>0</v>
      </c>
      <c r="Q192" s="228">
        <v>0</v>
      </c>
      <c r="R192" s="228">
        <f>Q192*H192</f>
        <v>0</v>
      </c>
      <c r="S192" s="228">
        <v>0</v>
      </c>
      <c r="T192" s="229">
        <f>S192*H192</f>
        <v>0</v>
      </c>
      <c r="AR192" s="22" t="s">
        <v>145</v>
      </c>
      <c r="AT192" s="22" t="s">
        <v>140</v>
      </c>
      <c r="AU192" s="22" t="s">
        <v>82</v>
      </c>
      <c r="AY192" s="22" t="s">
        <v>138</v>
      </c>
      <c r="BE192" s="230">
        <f>IF(N192="základní",J192,0)</f>
        <v>0</v>
      </c>
      <c r="BF192" s="230">
        <f>IF(N192="snížená",J192,0)</f>
        <v>0</v>
      </c>
      <c r="BG192" s="230">
        <f>IF(N192="zákl. přenesená",J192,0)</f>
        <v>0</v>
      </c>
      <c r="BH192" s="230">
        <f>IF(N192="sníž. přenesená",J192,0)</f>
        <v>0</v>
      </c>
      <c r="BI192" s="230">
        <f>IF(N192="nulová",J192,0)</f>
        <v>0</v>
      </c>
      <c r="BJ192" s="22" t="s">
        <v>80</v>
      </c>
      <c r="BK192" s="230">
        <f>ROUND(I192*H192,2)</f>
        <v>0</v>
      </c>
      <c r="BL192" s="22" t="s">
        <v>145</v>
      </c>
      <c r="BM192" s="22" t="s">
        <v>633</v>
      </c>
    </row>
    <row r="193" s="1" customFormat="1">
      <c r="B193" s="44"/>
      <c r="C193" s="72"/>
      <c r="D193" s="231" t="s">
        <v>147</v>
      </c>
      <c r="E193" s="72"/>
      <c r="F193" s="232" t="s">
        <v>318</v>
      </c>
      <c r="G193" s="72"/>
      <c r="H193" s="72"/>
      <c r="I193" s="189"/>
      <c r="J193" s="72"/>
      <c r="K193" s="72"/>
      <c r="L193" s="70"/>
      <c r="M193" s="233"/>
      <c r="N193" s="45"/>
      <c r="O193" s="45"/>
      <c r="P193" s="45"/>
      <c r="Q193" s="45"/>
      <c r="R193" s="45"/>
      <c r="S193" s="45"/>
      <c r="T193" s="93"/>
      <c r="AT193" s="22" t="s">
        <v>147</v>
      </c>
      <c r="AU193" s="22" t="s">
        <v>82</v>
      </c>
    </row>
    <row r="194" s="11" customFormat="1">
      <c r="B194" s="234"/>
      <c r="C194" s="235"/>
      <c r="D194" s="231" t="s">
        <v>149</v>
      </c>
      <c r="E194" s="236" t="s">
        <v>16</v>
      </c>
      <c r="F194" s="237" t="s">
        <v>634</v>
      </c>
      <c r="G194" s="235"/>
      <c r="H194" s="238">
        <v>290.38</v>
      </c>
      <c r="I194" s="239"/>
      <c r="J194" s="235"/>
      <c r="K194" s="235"/>
      <c r="L194" s="240"/>
      <c r="M194" s="241"/>
      <c r="N194" s="242"/>
      <c r="O194" s="242"/>
      <c r="P194" s="242"/>
      <c r="Q194" s="242"/>
      <c r="R194" s="242"/>
      <c r="S194" s="242"/>
      <c r="T194" s="243"/>
      <c r="AT194" s="244" t="s">
        <v>149</v>
      </c>
      <c r="AU194" s="244" t="s">
        <v>82</v>
      </c>
      <c r="AV194" s="11" t="s">
        <v>82</v>
      </c>
      <c r="AW194" s="11" t="s">
        <v>35</v>
      </c>
      <c r="AX194" s="11" t="s">
        <v>72</v>
      </c>
      <c r="AY194" s="244" t="s">
        <v>138</v>
      </c>
    </row>
    <row r="195" s="12" customFormat="1">
      <c r="B195" s="245"/>
      <c r="C195" s="246"/>
      <c r="D195" s="231" t="s">
        <v>149</v>
      </c>
      <c r="E195" s="247" t="s">
        <v>16</v>
      </c>
      <c r="F195" s="248" t="s">
        <v>151</v>
      </c>
      <c r="G195" s="246"/>
      <c r="H195" s="249">
        <v>290.38</v>
      </c>
      <c r="I195" s="250"/>
      <c r="J195" s="246"/>
      <c r="K195" s="246"/>
      <c r="L195" s="251"/>
      <c r="M195" s="252"/>
      <c r="N195" s="253"/>
      <c r="O195" s="253"/>
      <c r="P195" s="253"/>
      <c r="Q195" s="253"/>
      <c r="R195" s="253"/>
      <c r="S195" s="253"/>
      <c r="T195" s="254"/>
      <c r="AT195" s="255" t="s">
        <v>149</v>
      </c>
      <c r="AU195" s="255" t="s">
        <v>82</v>
      </c>
      <c r="AV195" s="12" t="s">
        <v>145</v>
      </c>
      <c r="AW195" s="12" t="s">
        <v>35</v>
      </c>
      <c r="AX195" s="12" t="s">
        <v>80</v>
      </c>
      <c r="AY195" s="255" t="s">
        <v>138</v>
      </c>
    </row>
    <row r="196" s="1" customFormat="1" ht="16.5" customHeight="1">
      <c r="B196" s="44"/>
      <c r="C196" s="219" t="s">
        <v>296</v>
      </c>
      <c r="D196" s="219" t="s">
        <v>140</v>
      </c>
      <c r="E196" s="220" t="s">
        <v>321</v>
      </c>
      <c r="F196" s="221" t="s">
        <v>322</v>
      </c>
      <c r="G196" s="222" t="s">
        <v>161</v>
      </c>
      <c r="H196" s="223">
        <v>1745.2000000000001</v>
      </c>
      <c r="I196" s="224"/>
      <c r="J196" s="225">
        <f>ROUND(I196*H196,2)</f>
        <v>0</v>
      </c>
      <c r="K196" s="221" t="s">
        <v>144</v>
      </c>
      <c r="L196" s="70"/>
      <c r="M196" s="226" t="s">
        <v>16</v>
      </c>
      <c r="N196" s="227" t="s">
        <v>43</v>
      </c>
      <c r="O196" s="45"/>
      <c r="P196" s="228">
        <f>O196*H196</f>
        <v>0</v>
      </c>
      <c r="Q196" s="228">
        <v>0.00072999999999999996</v>
      </c>
      <c r="R196" s="228">
        <f>Q196*H196</f>
        <v>1.2739959999999999</v>
      </c>
      <c r="S196" s="228">
        <v>0</v>
      </c>
      <c r="T196" s="229">
        <f>S196*H196</f>
        <v>0</v>
      </c>
      <c r="AR196" s="22" t="s">
        <v>145</v>
      </c>
      <c r="AT196" s="22" t="s">
        <v>140</v>
      </c>
      <c r="AU196" s="22" t="s">
        <v>82</v>
      </c>
      <c r="AY196" s="22" t="s">
        <v>138</v>
      </c>
      <c r="BE196" s="230">
        <f>IF(N196="základní",J196,0)</f>
        <v>0</v>
      </c>
      <c r="BF196" s="230">
        <f>IF(N196="snížená",J196,0)</f>
        <v>0</v>
      </c>
      <c r="BG196" s="230">
        <f>IF(N196="zákl. přenesená",J196,0)</f>
        <v>0</v>
      </c>
      <c r="BH196" s="230">
        <f>IF(N196="sníž. přenesená",J196,0)</f>
        <v>0</v>
      </c>
      <c r="BI196" s="230">
        <f>IF(N196="nulová",J196,0)</f>
        <v>0</v>
      </c>
      <c r="BJ196" s="22" t="s">
        <v>80</v>
      </c>
      <c r="BK196" s="230">
        <f>ROUND(I196*H196,2)</f>
        <v>0</v>
      </c>
      <c r="BL196" s="22" t="s">
        <v>145</v>
      </c>
      <c r="BM196" s="22" t="s">
        <v>635</v>
      </c>
    </row>
    <row r="197" s="1" customFormat="1">
      <c r="B197" s="44"/>
      <c r="C197" s="72"/>
      <c r="D197" s="231" t="s">
        <v>147</v>
      </c>
      <c r="E197" s="72"/>
      <c r="F197" s="232" t="s">
        <v>324</v>
      </c>
      <c r="G197" s="72"/>
      <c r="H197" s="72"/>
      <c r="I197" s="189"/>
      <c r="J197" s="72"/>
      <c r="K197" s="72"/>
      <c r="L197" s="70"/>
      <c r="M197" s="233"/>
      <c r="N197" s="45"/>
      <c r="O197" s="45"/>
      <c r="P197" s="45"/>
      <c r="Q197" s="45"/>
      <c r="R197" s="45"/>
      <c r="S197" s="45"/>
      <c r="T197" s="93"/>
      <c r="AT197" s="22" t="s">
        <v>147</v>
      </c>
      <c r="AU197" s="22" t="s">
        <v>82</v>
      </c>
    </row>
    <row r="198" s="11" customFormat="1">
      <c r="B198" s="234"/>
      <c r="C198" s="235"/>
      <c r="D198" s="231" t="s">
        <v>149</v>
      </c>
      <c r="E198" s="236" t="s">
        <v>16</v>
      </c>
      <c r="F198" s="237" t="s">
        <v>636</v>
      </c>
      <c r="G198" s="235"/>
      <c r="H198" s="238">
        <v>1745.2000000000001</v>
      </c>
      <c r="I198" s="239"/>
      <c r="J198" s="235"/>
      <c r="K198" s="235"/>
      <c r="L198" s="240"/>
      <c r="M198" s="241"/>
      <c r="N198" s="242"/>
      <c r="O198" s="242"/>
      <c r="P198" s="242"/>
      <c r="Q198" s="242"/>
      <c r="R198" s="242"/>
      <c r="S198" s="242"/>
      <c r="T198" s="243"/>
      <c r="AT198" s="244" t="s">
        <v>149</v>
      </c>
      <c r="AU198" s="244" t="s">
        <v>82</v>
      </c>
      <c r="AV198" s="11" t="s">
        <v>82</v>
      </c>
      <c r="AW198" s="11" t="s">
        <v>35</v>
      </c>
      <c r="AX198" s="11" t="s">
        <v>72</v>
      </c>
      <c r="AY198" s="244" t="s">
        <v>138</v>
      </c>
    </row>
    <row r="199" s="12" customFormat="1">
      <c r="B199" s="245"/>
      <c r="C199" s="246"/>
      <c r="D199" s="231" t="s">
        <v>149</v>
      </c>
      <c r="E199" s="247" t="s">
        <v>16</v>
      </c>
      <c r="F199" s="248" t="s">
        <v>151</v>
      </c>
      <c r="G199" s="246"/>
      <c r="H199" s="249">
        <v>1745.2000000000001</v>
      </c>
      <c r="I199" s="250"/>
      <c r="J199" s="246"/>
      <c r="K199" s="246"/>
      <c r="L199" s="251"/>
      <c r="M199" s="252"/>
      <c r="N199" s="253"/>
      <c r="O199" s="253"/>
      <c r="P199" s="253"/>
      <c r="Q199" s="253"/>
      <c r="R199" s="253"/>
      <c r="S199" s="253"/>
      <c r="T199" s="254"/>
      <c r="AT199" s="255" t="s">
        <v>149</v>
      </c>
      <c r="AU199" s="255" t="s">
        <v>82</v>
      </c>
      <c r="AV199" s="12" t="s">
        <v>145</v>
      </c>
      <c r="AW199" s="12" t="s">
        <v>35</v>
      </c>
      <c r="AX199" s="12" t="s">
        <v>80</v>
      </c>
      <c r="AY199" s="255" t="s">
        <v>138</v>
      </c>
    </row>
    <row r="200" s="10" customFormat="1" ht="29.88" customHeight="1">
      <c r="B200" s="203"/>
      <c r="C200" s="204"/>
      <c r="D200" s="205" t="s">
        <v>71</v>
      </c>
      <c r="E200" s="217" t="s">
        <v>145</v>
      </c>
      <c r="F200" s="217" t="s">
        <v>333</v>
      </c>
      <c r="G200" s="204"/>
      <c r="H200" s="204"/>
      <c r="I200" s="207"/>
      <c r="J200" s="218">
        <f>BK200</f>
        <v>0</v>
      </c>
      <c r="K200" s="204"/>
      <c r="L200" s="209"/>
      <c r="M200" s="210"/>
      <c r="N200" s="211"/>
      <c r="O200" s="211"/>
      <c r="P200" s="212">
        <f>SUM(P201:P208)</f>
        <v>0</v>
      </c>
      <c r="Q200" s="211"/>
      <c r="R200" s="212">
        <f>SUM(R201:R208)</f>
        <v>0</v>
      </c>
      <c r="S200" s="211"/>
      <c r="T200" s="213">
        <f>SUM(T201:T208)</f>
        <v>0</v>
      </c>
      <c r="AR200" s="214" t="s">
        <v>80</v>
      </c>
      <c r="AT200" s="215" t="s">
        <v>71</v>
      </c>
      <c r="AU200" s="215" t="s">
        <v>80</v>
      </c>
      <c r="AY200" s="214" t="s">
        <v>138</v>
      </c>
      <c r="BK200" s="216">
        <f>SUM(BK201:BK208)</f>
        <v>0</v>
      </c>
    </row>
    <row r="201" s="1" customFormat="1" ht="25.5" customHeight="1">
      <c r="B201" s="44"/>
      <c r="C201" s="219" t="s">
        <v>302</v>
      </c>
      <c r="D201" s="219" t="s">
        <v>140</v>
      </c>
      <c r="E201" s="220" t="s">
        <v>335</v>
      </c>
      <c r="F201" s="221" t="s">
        <v>336</v>
      </c>
      <c r="G201" s="222" t="s">
        <v>197</v>
      </c>
      <c r="H201" s="223">
        <v>193.58000000000001</v>
      </c>
      <c r="I201" s="224"/>
      <c r="J201" s="225">
        <f>ROUND(I201*H201,2)</f>
        <v>0</v>
      </c>
      <c r="K201" s="221" t="s">
        <v>144</v>
      </c>
      <c r="L201" s="70"/>
      <c r="M201" s="226" t="s">
        <v>16</v>
      </c>
      <c r="N201" s="227" t="s">
        <v>43</v>
      </c>
      <c r="O201" s="45"/>
      <c r="P201" s="228">
        <f>O201*H201</f>
        <v>0</v>
      </c>
      <c r="Q201" s="228">
        <v>0</v>
      </c>
      <c r="R201" s="228">
        <f>Q201*H201</f>
        <v>0</v>
      </c>
      <c r="S201" s="228">
        <v>0</v>
      </c>
      <c r="T201" s="229">
        <f>S201*H201</f>
        <v>0</v>
      </c>
      <c r="AR201" s="22" t="s">
        <v>145</v>
      </c>
      <c r="AT201" s="22" t="s">
        <v>140</v>
      </c>
      <c r="AU201" s="22" t="s">
        <v>82</v>
      </c>
      <c r="AY201" s="22" t="s">
        <v>138</v>
      </c>
      <c r="BE201" s="230">
        <f>IF(N201="základní",J201,0)</f>
        <v>0</v>
      </c>
      <c r="BF201" s="230">
        <f>IF(N201="snížená",J201,0)</f>
        <v>0</v>
      </c>
      <c r="BG201" s="230">
        <f>IF(N201="zákl. přenesená",J201,0)</f>
        <v>0</v>
      </c>
      <c r="BH201" s="230">
        <f>IF(N201="sníž. přenesená",J201,0)</f>
        <v>0</v>
      </c>
      <c r="BI201" s="230">
        <f>IF(N201="nulová",J201,0)</f>
        <v>0</v>
      </c>
      <c r="BJ201" s="22" t="s">
        <v>80</v>
      </c>
      <c r="BK201" s="230">
        <f>ROUND(I201*H201,2)</f>
        <v>0</v>
      </c>
      <c r="BL201" s="22" t="s">
        <v>145</v>
      </c>
      <c r="BM201" s="22" t="s">
        <v>637</v>
      </c>
    </row>
    <row r="202" s="1" customFormat="1">
      <c r="B202" s="44"/>
      <c r="C202" s="72"/>
      <c r="D202" s="231" t="s">
        <v>147</v>
      </c>
      <c r="E202" s="72"/>
      <c r="F202" s="232" t="s">
        <v>338</v>
      </c>
      <c r="G202" s="72"/>
      <c r="H202" s="72"/>
      <c r="I202" s="189"/>
      <c r="J202" s="72"/>
      <c r="K202" s="72"/>
      <c r="L202" s="70"/>
      <c r="M202" s="233"/>
      <c r="N202" s="45"/>
      <c r="O202" s="45"/>
      <c r="P202" s="45"/>
      <c r="Q202" s="45"/>
      <c r="R202" s="45"/>
      <c r="S202" s="45"/>
      <c r="T202" s="93"/>
      <c r="AT202" s="22" t="s">
        <v>147</v>
      </c>
      <c r="AU202" s="22" t="s">
        <v>82</v>
      </c>
    </row>
    <row r="203" s="11" customFormat="1">
      <c r="B203" s="234"/>
      <c r="C203" s="235"/>
      <c r="D203" s="231" t="s">
        <v>149</v>
      </c>
      <c r="E203" s="236" t="s">
        <v>16</v>
      </c>
      <c r="F203" s="237" t="s">
        <v>638</v>
      </c>
      <c r="G203" s="235"/>
      <c r="H203" s="238">
        <v>193.58000000000001</v>
      </c>
      <c r="I203" s="239"/>
      <c r="J203" s="235"/>
      <c r="K203" s="235"/>
      <c r="L203" s="240"/>
      <c r="M203" s="241"/>
      <c r="N203" s="242"/>
      <c r="O203" s="242"/>
      <c r="P203" s="242"/>
      <c r="Q203" s="242"/>
      <c r="R203" s="242"/>
      <c r="S203" s="242"/>
      <c r="T203" s="243"/>
      <c r="AT203" s="244" t="s">
        <v>149</v>
      </c>
      <c r="AU203" s="244" t="s">
        <v>82</v>
      </c>
      <c r="AV203" s="11" t="s">
        <v>82</v>
      </c>
      <c r="AW203" s="11" t="s">
        <v>35</v>
      </c>
      <c r="AX203" s="11" t="s">
        <v>72</v>
      </c>
      <c r="AY203" s="244" t="s">
        <v>138</v>
      </c>
    </row>
    <row r="204" s="12" customFormat="1">
      <c r="B204" s="245"/>
      <c r="C204" s="246"/>
      <c r="D204" s="231" t="s">
        <v>149</v>
      </c>
      <c r="E204" s="247" t="s">
        <v>16</v>
      </c>
      <c r="F204" s="248" t="s">
        <v>151</v>
      </c>
      <c r="G204" s="246"/>
      <c r="H204" s="249">
        <v>193.58000000000001</v>
      </c>
      <c r="I204" s="250"/>
      <c r="J204" s="246"/>
      <c r="K204" s="246"/>
      <c r="L204" s="251"/>
      <c r="M204" s="252"/>
      <c r="N204" s="253"/>
      <c r="O204" s="253"/>
      <c r="P204" s="253"/>
      <c r="Q204" s="253"/>
      <c r="R204" s="253"/>
      <c r="S204" s="253"/>
      <c r="T204" s="254"/>
      <c r="AT204" s="255" t="s">
        <v>149</v>
      </c>
      <c r="AU204" s="255" t="s">
        <v>82</v>
      </c>
      <c r="AV204" s="12" t="s">
        <v>145</v>
      </c>
      <c r="AW204" s="12" t="s">
        <v>35</v>
      </c>
      <c r="AX204" s="12" t="s">
        <v>80</v>
      </c>
      <c r="AY204" s="255" t="s">
        <v>138</v>
      </c>
    </row>
    <row r="205" s="1" customFormat="1" ht="25.5" customHeight="1">
      <c r="B205" s="44"/>
      <c r="C205" s="219" t="s">
        <v>307</v>
      </c>
      <c r="D205" s="219" t="s">
        <v>140</v>
      </c>
      <c r="E205" s="220" t="s">
        <v>346</v>
      </c>
      <c r="F205" s="221" t="s">
        <v>347</v>
      </c>
      <c r="G205" s="222" t="s">
        <v>197</v>
      </c>
      <c r="H205" s="223">
        <v>209.25</v>
      </c>
      <c r="I205" s="224"/>
      <c r="J205" s="225">
        <f>ROUND(I205*H205,2)</f>
        <v>0</v>
      </c>
      <c r="K205" s="221" t="s">
        <v>144</v>
      </c>
      <c r="L205" s="70"/>
      <c r="M205" s="226" t="s">
        <v>16</v>
      </c>
      <c r="N205" s="227" t="s">
        <v>43</v>
      </c>
      <c r="O205" s="45"/>
      <c r="P205" s="228">
        <f>O205*H205</f>
        <v>0</v>
      </c>
      <c r="Q205" s="228">
        <v>0</v>
      </c>
      <c r="R205" s="228">
        <f>Q205*H205</f>
        <v>0</v>
      </c>
      <c r="S205" s="228">
        <v>0</v>
      </c>
      <c r="T205" s="229">
        <f>S205*H205</f>
        <v>0</v>
      </c>
      <c r="AR205" s="22" t="s">
        <v>145</v>
      </c>
      <c r="AT205" s="22" t="s">
        <v>140</v>
      </c>
      <c r="AU205" s="22" t="s">
        <v>82</v>
      </c>
      <c r="AY205" s="22" t="s">
        <v>138</v>
      </c>
      <c r="BE205" s="230">
        <f>IF(N205="základní",J205,0)</f>
        <v>0</v>
      </c>
      <c r="BF205" s="230">
        <f>IF(N205="snížená",J205,0)</f>
        <v>0</v>
      </c>
      <c r="BG205" s="230">
        <f>IF(N205="zákl. přenesená",J205,0)</f>
        <v>0</v>
      </c>
      <c r="BH205" s="230">
        <f>IF(N205="sníž. přenesená",J205,0)</f>
        <v>0</v>
      </c>
      <c r="BI205" s="230">
        <f>IF(N205="nulová",J205,0)</f>
        <v>0</v>
      </c>
      <c r="BJ205" s="22" t="s">
        <v>80</v>
      </c>
      <c r="BK205" s="230">
        <f>ROUND(I205*H205,2)</f>
        <v>0</v>
      </c>
      <c r="BL205" s="22" t="s">
        <v>145</v>
      </c>
      <c r="BM205" s="22" t="s">
        <v>639</v>
      </c>
    </row>
    <row r="206" s="1" customFormat="1">
      <c r="B206" s="44"/>
      <c r="C206" s="72"/>
      <c r="D206" s="231" t="s">
        <v>147</v>
      </c>
      <c r="E206" s="72"/>
      <c r="F206" s="232" t="s">
        <v>338</v>
      </c>
      <c r="G206" s="72"/>
      <c r="H206" s="72"/>
      <c r="I206" s="189"/>
      <c r="J206" s="72"/>
      <c r="K206" s="72"/>
      <c r="L206" s="70"/>
      <c r="M206" s="233"/>
      <c r="N206" s="45"/>
      <c r="O206" s="45"/>
      <c r="P206" s="45"/>
      <c r="Q206" s="45"/>
      <c r="R206" s="45"/>
      <c r="S206" s="45"/>
      <c r="T206" s="93"/>
      <c r="AT206" s="22" t="s">
        <v>147</v>
      </c>
      <c r="AU206" s="22" t="s">
        <v>82</v>
      </c>
    </row>
    <row r="207" s="11" customFormat="1">
      <c r="B207" s="234"/>
      <c r="C207" s="235"/>
      <c r="D207" s="231" t="s">
        <v>149</v>
      </c>
      <c r="E207" s="236" t="s">
        <v>16</v>
      </c>
      <c r="F207" s="237" t="s">
        <v>640</v>
      </c>
      <c r="G207" s="235"/>
      <c r="H207" s="238">
        <v>209.25</v>
      </c>
      <c r="I207" s="239"/>
      <c r="J207" s="235"/>
      <c r="K207" s="235"/>
      <c r="L207" s="240"/>
      <c r="M207" s="241"/>
      <c r="N207" s="242"/>
      <c r="O207" s="242"/>
      <c r="P207" s="242"/>
      <c r="Q207" s="242"/>
      <c r="R207" s="242"/>
      <c r="S207" s="242"/>
      <c r="T207" s="243"/>
      <c r="AT207" s="244" t="s">
        <v>149</v>
      </c>
      <c r="AU207" s="244" t="s">
        <v>82</v>
      </c>
      <c r="AV207" s="11" t="s">
        <v>82</v>
      </c>
      <c r="AW207" s="11" t="s">
        <v>35</v>
      </c>
      <c r="AX207" s="11" t="s">
        <v>72</v>
      </c>
      <c r="AY207" s="244" t="s">
        <v>138</v>
      </c>
    </row>
    <row r="208" s="12" customFormat="1">
      <c r="B208" s="245"/>
      <c r="C208" s="246"/>
      <c r="D208" s="231" t="s">
        <v>149</v>
      </c>
      <c r="E208" s="247" t="s">
        <v>16</v>
      </c>
      <c r="F208" s="248" t="s">
        <v>151</v>
      </c>
      <c r="G208" s="246"/>
      <c r="H208" s="249">
        <v>209.25</v>
      </c>
      <c r="I208" s="250"/>
      <c r="J208" s="246"/>
      <c r="K208" s="246"/>
      <c r="L208" s="251"/>
      <c r="M208" s="252"/>
      <c r="N208" s="253"/>
      <c r="O208" s="253"/>
      <c r="P208" s="253"/>
      <c r="Q208" s="253"/>
      <c r="R208" s="253"/>
      <c r="S208" s="253"/>
      <c r="T208" s="254"/>
      <c r="AT208" s="255" t="s">
        <v>149</v>
      </c>
      <c r="AU208" s="255" t="s">
        <v>82</v>
      </c>
      <c r="AV208" s="12" t="s">
        <v>145</v>
      </c>
      <c r="AW208" s="12" t="s">
        <v>35</v>
      </c>
      <c r="AX208" s="12" t="s">
        <v>80</v>
      </c>
      <c r="AY208" s="255" t="s">
        <v>138</v>
      </c>
    </row>
    <row r="209" s="10" customFormat="1" ht="29.88" customHeight="1">
      <c r="B209" s="203"/>
      <c r="C209" s="204"/>
      <c r="D209" s="205" t="s">
        <v>71</v>
      </c>
      <c r="E209" s="217" t="s">
        <v>185</v>
      </c>
      <c r="F209" s="217" t="s">
        <v>350</v>
      </c>
      <c r="G209" s="204"/>
      <c r="H209" s="204"/>
      <c r="I209" s="207"/>
      <c r="J209" s="218">
        <f>BK209</f>
        <v>0</v>
      </c>
      <c r="K209" s="204"/>
      <c r="L209" s="209"/>
      <c r="M209" s="210"/>
      <c r="N209" s="211"/>
      <c r="O209" s="211"/>
      <c r="P209" s="212">
        <f>SUM(P210:P279)</f>
        <v>0</v>
      </c>
      <c r="Q209" s="211"/>
      <c r="R209" s="212">
        <f>SUM(R210:R279)</f>
        <v>114.7267324</v>
      </c>
      <c r="S209" s="211"/>
      <c r="T209" s="213">
        <f>SUM(T210:T279)</f>
        <v>0</v>
      </c>
      <c r="AR209" s="214" t="s">
        <v>80</v>
      </c>
      <c r="AT209" s="215" t="s">
        <v>71</v>
      </c>
      <c r="AU209" s="215" t="s">
        <v>80</v>
      </c>
      <c r="AY209" s="214" t="s">
        <v>138</v>
      </c>
      <c r="BK209" s="216">
        <f>SUM(BK210:BK279)</f>
        <v>0</v>
      </c>
    </row>
    <row r="210" s="1" customFormat="1" ht="25.5" customHeight="1">
      <c r="B210" s="44"/>
      <c r="C210" s="219" t="s">
        <v>314</v>
      </c>
      <c r="D210" s="219" t="s">
        <v>140</v>
      </c>
      <c r="E210" s="220" t="s">
        <v>641</v>
      </c>
      <c r="F210" s="221" t="s">
        <v>642</v>
      </c>
      <c r="G210" s="222" t="s">
        <v>161</v>
      </c>
      <c r="H210" s="223">
        <v>1823.48</v>
      </c>
      <c r="I210" s="224"/>
      <c r="J210" s="225">
        <f>ROUND(I210*H210,2)</f>
        <v>0</v>
      </c>
      <c r="K210" s="221" t="s">
        <v>144</v>
      </c>
      <c r="L210" s="70"/>
      <c r="M210" s="226" t="s">
        <v>16</v>
      </c>
      <c r="N210" s="227" t="s">
        <v>43</v>
      </c>
      <c r="O210" s="45"/>
      <c r="P210" s="228">
        <f>O210*H210</f>
        <v>0</v>
      </c>
      <c r="Q210" s="228">
        <v>4.0000000000000003E-05</v>
      </c>
      <c r="R210" s="228">
        <f>Q210*H210</f>
        <v>0.07293920000000001</v>
      </c>
      <c r="S210" s="228">
        <v>0</v>
      </c>
      <c r="T210" s="229">
        <f>S210*H210</f>
        <v>0</v>
      </c>
      <c r="AR210" s="22" t="s">
        <v>145</v>
      </c>
      <c r="AT210" s="22" t="s">
        <v>140</v>
      </c>
      <c r="AU210" s="22" t="s">
        <v>82</v>
      </c>
      <c r="AY210" s="22" t="s">
        <v>138</v>
      </c>
      <c r="BE210" s="230">
        <f>IF(N210="základní",J210,0)</f>
        <v>0</v>
      </c>
      <c r="BF210" s="230">
        <f>IF(N210="snížená",J210,0)</f>
        <v>0</v>
      </c>
      <c r="BG210" s="230">
        <f>IF(N210="zákl. přenesená",J210,0)</f>
        <v>0</v>
      </c>
      <c r="BH210" s="230">
        <f>IF(N210="sníž. přenesená",J210,0)</f>
        <v>0</v>
      </c>
      <c r="BI210" s="230">
        <f>IF(N210="nulová",J210,0)</f>
        <v>0</v>
      </c>
      <c r="BJ210" s="22" t="s">
        <v>80</v>
      </c>
      <c r="BK210" s="230">
        <f>ROUND(I210*H210,2)</f>
        <v>0</v>
      </c>
      <c r="BL210" s="22" t="s">
        <v>145</v>
      </c>
      <c r="BM210" s="22" t="s">
        <v>643</v>
      </c>
    </row>
    <row r="211" s="1" customFormat="1">
      <c r="B211" s="44"/>
      <c r="C211" s="72"/>
      <c r="D211" s="231" t="s">
        <v>147</v>
      </c>
      <c r="E211" s="72"/>
      <c r="F211" s="232" t="s">
        <v>355</v>
      </c>
      <c r="G211" s="72"/>
      <c r="H211" s="72"/>
      <c r="I211" s="189"/>
      <c r="J211" s="72"/>
      <c r="K211" s="72"/>
      <c r="L211" s="70"/>
      <c r="M211" s="233"/>
      <c r="N211" s="45"/>
      <c r="O211" s="45"/>
      <c r="P211" s="45"/>
      <c r="Q211" s="45"/>
      <c r="R211" s="45"/>
      <c r="S211" s="45"/>
      <c r="T211" s="93"/>
      <c r="AT211" s="22" t="s">
        <v>147</v>
      </c>
      <c r="AU211" s="22" t="s">
        <v>82</v>
      </c>
    </row>
    <row r="212" s="11" customFormat="1">
      <c r="B212" s="234"/>
      <c r="C212" s="235"/>
      <c r="D212" s="231" t="s">
        <v>149</v>
      </c>
      <c r="E212" s="236" t="s">
        <v>16</v>
      </c>
      <c r="F212" s="237" t="s">
        <v>644</v>
      </c>
      <c r="G212" s="235"/>
      <c r="H212" s="238">
        <v>1823.48</v>
      </c>
      <c r="I212" s="239"/>
      <c r="J212" s="235"/>
      <c r="K212" s="235"/>
      <c r="L212" s="240"/>
      <c r="M212" s="241"/>
      <c r="N212" s="242"/>
      <c r="O212" s="242"/>
      <c r="P212" s="242"/>
      <c r="Q212" s="242"/>
      <c r="R212" s="242"/>
      <c r="S212" s="242"/>
      <c r="T212" s="243"/>
      <c r="AT212" s="244" t="s">
        <v>149</v>
      </c>
      <c r="AU212" s="244" t="s">
        <v>82</v>
      </c>
      <c r="AV212" s="11" t="s">
        <v>82</v>
      </c>
      <c r="AW212" s="11" t="s">
        <v>35</v>
      </c>
      <c r="AX212" s="11" t="s">
        <v>72</v>
      </c>
      <c r="AY212" s="244" t="s">
        <v>138</v>
      </c>
    </row>
    <row r="213" s="12" customFormat="1">
      <c r="B213" s="245"/>
      <c r="C213" s="246"/>
      <c r="D213" s="231" t="s">
        <v>149</v>
      </c>
      <c r="E213" s="247" t="s">
        <v>16</v>
      </c>
      <c r="F213" s="248" t="s">
        <v>151</v>
      </c>
      <c r="G213" s="246"/>
      <c r="H213" s="249">
        <v>1823.48</v>
      </c>
      <c r="I213" s="250"/>
      <c r="J213" s="246"/>
      <c r="K213" s="246"/>
      <c r="L213" s="251"/>
      <c r="M213" s="252"/>
      <c r="N213" s="253"/>
      <c r="O213" s="253"/>
      <c r="P213" s="253"/>
      <c r="Q213" s="253"/>
      <c r="R213" s="253"/>
      <c r="S213" s="253"/>
      <c r="T213" s="254"/>
      <c r="AT213" s="255" t="s">
        <v>149</v>
      </c>
      <c r="AU213" s="255" t="s">
        <v>82</v>
      </c>
      <c r="AV213" s="12" t="s">
        <v>145</v>
      </c>
      <c r="AW213" s="12" t="s">
        <v>35</v>
      </c>
      <c r="AX213" s="12" t="s">
        <v>80</v>
      </c>
      <c r="AY213" s="255" t="s">
        <v>138</v>
      </c>
    </row>
    <row r="214" s="1" customFormat="1" ht="25.5" customHeight="1">
      <c r="B214" s="44"/>
      <c r="C214" s="256" t="s">
        <v>320</v>
      </c>
      <c r="D214" s="256" t="s">
        <v>290</v>
      </c>
      <c r="E214" s="257" t="s">
        <v>645</v>
      </c>
      <c r="F214" s="258" t="s">
        <v>646</v>
      </c>
      <c r="G214" s="259" t="s">
        <v>161</v>
      </c>
      <c r="H214" s="260">
        <v>1850.8320000000001</v>
      </c>
      <c r="I214" s="261"/>
      <c r="J214" s="262">
        <f>ROUND(I214*H214,2)</f>
        <v>0</v>
      </c>
      <c r="K214" s="258" t="s">
        <v>144</v>
      </c>
      <c r="L214" s="263"/>
      <c r="M214" s="264" t="s">
        <v>16</v>
      </c>
      <c r="N214" s="265" t="s">
        <v>43</v>
      </c>
      <c r="O214" s="45"/>
      <c r="P214" s="228">
        <f>O214*H214</f>
        <v>0</v>
      </c>
      <c r="Q214" s="228">
        <v>0.042999999999999997</v>
      </c>
      <c r="R214" s="228">
        <f>Q214*H214</f>
        <v>79.585775999999996</v>
      </c>
      <c r="S214" s="228">
        <v>0</v>
      </c>
      <c r="T214" s="229">
        <f>S214*H214</f>
        <v>0</v>
      </c>
      <c r="AR214" s="22" t="s">
        <v>185</v>
      </c>
      <c r="AT214" s="22" t="s">
        <v>290</v>
      </c>
      <c r="AU214" s="22" t="s">
        <v>82</v>
      </c>
      <c r="AY214" s="22" t="s">
        <v>138</v>
      </c>
      <c r="BE214" s="230">
        <f>IF(N214="základní",J214,0)</f>
        <v>0</v>
      </c>
      <c r="BF214" s="230">
        <f>IF(N214="snížená",J214,0)</f>
        <v>0</v>
      </c>
      <c r="BG214" s="230">
        <f>IF(N214="zákl. přenesená",J214,0)</f>
        <v>0</v>
      </c>
      <c r="BH214" s="230">
        <f>IF(N214="sníž. přenesená",J214,0)</f>
        <v>0</v>
      </c>
      <c r="BI214" s="230">
        <f>IF(N214="nulová",J214,0)</f>
        <v>0</v>
      </c>
      <c r="BJ214" s="22" t="s">
        <v>80</v>
      </c>
      <c r="BK214" s="230">
        <f>ROUND(I214*H214,2)</f>
        <v>0</v>
      </c>
      <c r="BL214" s="22" t="s">
        <v>145</v>
      </c>
      <c r="BM214" s="22" t="s">
        <v>647</v>
      </c>
    </row>
    <row r="215" s="11" customFormat="1">
      <c r="B215" s="234"/>
      <c r="C215" s="235"/>
      <c r="D215" s="231" t="s">
        <v>149</v>
      </c>
      <c r="E215" s="236" t="s">
        <v>16</v>
      </c>
      <c r="F215" s="237" t="s">
        <v>644</v>
      </c>
      <c r="G215" s="235"/>
      <c r="H215" s="238">
        <v>1823.48</v>
      </c>
      <c r="I215" s="239"/>
      <c r="J215" s="235"/>
      <c r="K215" s="235"/>
      <c r="L215" s="240"/>
      <c r="M215" s="241"/>
      <c r="N215" s="242"/>
      <c r="O215" s="242"/>
      <c r="P215" s="242"/>
      <c r="Q215" s="242"/>
      <c r="R215" s="242"/>
      <c r="S215" s="242"/>
      <c r="T215" s="243"/>
      <c r="AT215" s="244" t="s">
        <v>149</v>
      </c>
      <c r="AU215" s="244" t="s">
        <v>82</v>
      </c>
      <c r="AV215" s="11" t="s">
        <v>82</v>
      </c>
      <c r="AW215" s="11" t="s">
        <v>35</v>
      </c>
      <c r="AX215" s="11" t="s">
        <v>72</v>
      </c>
      <c r="AY215" s="244" t="s">
        <v>138</v>
      </c>
    </row>
    <row r="216" s="12" customFormat="1">
      <c r="B216" s="245"/>
      <c r="C216" s="246"/>
      <c r="D216" s="231" t="s">
        <v>149</v>
      </c>
      <c r="E216" s="247" t="s">
        <v>16</v>
      </c>
      <c r="F216" s="248" t="s">
        <v>151</v>
      </c>
      <c r="G216" s="246"/>
      <c r="H216" s="249">
        <v>1823.48</v>
      </c>
      <c r="I216" s="250"/>
      <c r="J216" s="246"/>
      <c r="K216" s="246"/>
      <c r="L216" s="251"/>
      <c r="M216" s="252"/>
      <c r="N216" s="253"/>
      <c r="O216" s="253"/>
      <c r="P216" s="253"/>
      <c r="Q216" s="253"/>
      <c r="R216" s="253"/>
      <c r="S216" s="253"/>
      <c r="T216" s="254"/>
      <c r="AT216" s="255" t="s">
        <v>149</v>
      </c>
      <c r="AU216" s="255" t="s">
        <v>82</v>
      </c>
      <c r="AV216" s="12" t="s">
        <v>145</v>
      </c>
      <c r="AW216" s="12" t="s">
        <v>35</v>
      </c>
      <c r="AX216" s="12" t="s">
        <v>72</v>
      </c>
      <c r="AY216" s="255" t="s">
        <v>138</v>
      </c>
    </row>
    <row r="217" s="11" customFormat="1">
      <c r="B217" s="234"/>
      <c r="C217" s="235"/>
      <c r="D217" s="231" t="s">
        <v>149</v>
      </c>
      <c r="E217" s="236" t="s">
        <v>16</v>
      </c>
      <c r="F217" s="237" t="s">
        <v>648</v>
      </c>
      <c r="G217" s="235"/>
      <c r="H217" s="238">
        <v>1850.8320000000001</v>
      </c>
      <c r="I217" s="239"/>
      <c r="J217" s="235"/>
      <c r="K217" s="235"/>
      <c r="L217" s="240"/>
      <c r="M217" s="241"/>
      <c r="N217" s="242"/>
      <c r="O217" s="242"/>
      <c r="P217" s="242"/>
      <c r="Q217" s="242"/>
      <c r="R217" s="242"/>
      <c r="S217" s="242"/>
      <c r="T217" s="243"/>
      <c r="AT217" s="244" t="s">
        <v>149</v>
      </c>
      <c r="AU217" s="244" t="s">
        <v>82</v>
      </c>
      <c r="AV217" s="11" t="s">
        <v>82</v>
      </c>
      <c r="AW217" s="11" t="s">
        <v>35</v>
      </c>
      <c r="AX217" s="11" t="s">
        <v>80</v>
      </c>
      <c r="AY217" s="244" t="s">
        <v>138</v>
      </c>
    </row>
    <row r="218" s="1" customFormat="1" ht="25.5" customHeight="1">
      <c r="B218" s="44"/>
      <c r="C218" s="219" t="s">
        <v>327</v>
      </c>
      <c r="D218" s="219" t="s">
        <v>140</v>
      </c>
      <c r="E218" s="220" t="s">
        <v>352</v>
      </c>
      <c r="F218" s="221" t="s">
        <v>353</v>
      </c>
      <c r="G218" s="222" t="s">
        <v>161</v>
      </c>
      <c r="H218" s="223">
        <v>10</v>
      </c>
      <c r="I218" s="224"/>
      <c r="J218" s="225">
        <f>ROUND(I218*H218,2)</f>
        <v>0</v>
      </c>
      <c r="K218" s="221" t="s">
        <v>144</v>
      </c>
      <c r="L218" s="70"/>
      <c r="M218" s="226" t="s">
        <v>16</v>
      </c>
      <c r="N218" s="227" t="s">
        <v>43</v>
      </c>
      <c r="O218" s="45"/>
      <c r="P218" s="228">
        <f>O218*H218</f>
        <v>0</v>
      </c>
      <c r="Q218" s="228">
        <v>8.0000000000000007E-05</v>
      </c>
      <c r="R218" s="228">
        <f>Q218*H218</f>
        <v>0.00080000000000000004</v>
      </c>
      <c r="S218" s="228">
        <v>0</v>
      </c>
      <c r="T218" s="229">
        <f>S218*H218</f>
        <v>0</v>
      </c>
      <c r="AR218" s="22" t="s">
        <v>145</v>
      </c>
      <c r="AT218" s="22" t="s">
        <v>140</v>
      </c>
      <c r="AU218" s="22" t="s">
        <v>82</v>
      </c>
      <c r="AY218" s="22" t="s">
        <v>138</v>
      </c>
      <c r="BE218" s="230">
        <f>IF(N218="základní",J218,0)</f>
        <v>0</v>
      </c>
      <c r="BF218" s="230">
        <f>IF(N218="snížená",J218,0)</f>
        <v>0</v>
      </c>
      <c r="BG218" s="230">
        <f>IF(N218="zákl. přenesená",J218,0)</f>
        <v>0</v>
      </c>
      <c r="BH218" s="230">
        <f>IF(N218="sníž. přenesená",J218,0)</f>
        <v>0</v>
      </c>
      <c r="BI218" s="230">
        <f>IF(N218="nulová",J218,0)</f>
        <v>0</v>
      </c>
      <c r="BJ218" s="22" t="s">
        <v>80</v>
      </c>
      <c r="BK218" s="230">
        <f>ROUND(I218*H218,2)</f>
        <v>0</v>
      </c>
      <c r="BL218" s="22" t="s">
        <v>145</v>
      </c>
      <c r="BM218" s="22" t="s">
        <v>649</v>
      </c>
    </row>
    <row r="219" s="1" customFormat="1">
      <c r="B219" s="44"/>
      <c r="C219" s="72"/>
      <c r="D219" s="231" t="s">
        <v>147</v>
      </c>
      <c r="E219" s="72"/>
      <c r="F219" s="232" t="s">
        <v>355</v>
      </c>
      <c r="G219" s="72"/>
      <c r="H219" s="72"/>
      <c r="I219" s="189"/>
      <c r="J219" s="72"/>
      <c r="K219" s="72"/>
      <c r="L219" s="70"/>
      <c r="M219" s="233"/>
      <c r="N219" s="45"/>
      <c r="O219" s="45"/>
      <c r="P219" s="45"/>
      <c r="Q219" s="45"/>
      <c r="R219" s="45"/>
      <c r="S219" s="45"/>
      <c r="T219" s="93"/>
      <c r="AT219" s="22" t="s">
        <v>147</v>
      </c>
      <c r="AU219" s="22" t="s">
        <v>82</v>
      </c>
    </row>
    <row r="220" s="11" customFormat="1">
      <c r="B220" s="234"/>
      <c r="C220" s="235"/>
      <c r="D220" s="231" t="s">
        <v>149</v>
      </c>
      <c r="E220" s="236" t="s">
        <v>16</v>
      </c>
      <c r="F220" s="237" t="s">
        <v>650</v>
      </c>
      <c r="G220" s="235"/>
      <c r="H220" s="238">
        <v>10</v>
      </c>
      <c r="I220" s="239"/>
      <c r="J220" s="235"/>
      <c r="K220" s="235"/>
      <c r="L220" s="240"/>
      <c r="M220" s="241"/>
      <c r="N220" s="242"/>
      <c r="O220" s="242"/>
      <c r="P220" s="242"/>
      <c r="Q220" s="242"/>
      <c r="R220" s="242"/>
      <c r="S220" s="242"/>
      <c r="T220" s="243"/>
      <c r="AT220" s="244" t="s">
        <v>149</v>
      </c>
      <c r="AU220" s="244" t="s">
        <v>82</v>
      </c>
      <c r="AV220" s="11" t="s">
        <v>82</v>
      </c>
      <c r="AW220" s="11" t="s">
        <v>35</v>
      </c>
      <c r="AX220" s="11" t="s">
        <v>72</v>
      </c>
      <c r="AY220" s="244" t="s">
        <v>138</v>
      </c>
    </row>
    <row r="221" s="12" customFormat="1">
      <c r="B221" s="245"/>
      <c r="C221" s="246"/>
      <c r="D221" s="231" t="s">
        <v>149</v>
      </c>
      <c r="E221" s="247" t="s">
        <v>16</v>
      </c>
      <c r="F221" s="248" t="s">
        <v>151</v>
      </c>
      <c r="G221" s="246"/>
      <c r="H221" s="249">
        <v>10</v>
      </c>
      <c r="I221" s="250"/>
      <c r="J221" s="246"/>
      <c r="K221" s="246"/>
      <c r="L221" s="251"/>
      <c r="M221" s="252"/>
      <c r="N221" s="253"/>
      <c r="O221" s="253"/>
      <c r="P221" s="253"/>
      <c r="Q221" s="253"/>
      <c r="R221" s="253"/>
      <c r="S221" s="253"/>
      <c r="T221" s="254"/>
      <c r="AT221" s="255" t="s">
        <v>149</v>
      </c>
      <c r="AU221" s="255" t="s">
        <v>82</v>
      </c>
      <c r="AV221" s="12" t="s">
        <v>145</v>
      </c>
      <c r="AW221" s="12" t="s">
        <v>35</v>
      </c>
      <c r="AX221" s="12" t="s">
        <v>80</v>
      </c>
      <c r="AY221" s="255" t="s">
        <v>138</v>
      </c>
    </row>
    <row r="222" s="1" customFormat="1" ht="25.5" customHeight="1">
      <c r="B222" s="44"/>
      <c r="C222" s="256" t="s">
        <v>334</v>
      </c>
      <c r="D222" s="256" t="s">
        <v>290</v>
      </c>
      <c r="E222" s="257" t="s">
        <v>651</v>
      </c>
      <c r="F222" s="258" t="s">
        <v>359</v>
      </c>
      <c r="G222" s="259" t="s">
        <v>161</v>
      </c>
      <c r="H222" s="260">
        <v>10.15</v>
      </c>
      <c r="I222" s="261"/>
      <c r="J222" s="262">
        <f>ROUND(I222*H222,2)</f>
        <v>0</v>
      </c>
      <c r="K222" s="258" t="s">
        <v>144</v>
      </c>
      <c r="L222" s="263"/>
      <c r="M222" s="264" t="s">
        <v>16</v>
      </c>
      <c r="N222" s="265" t="s">
        <v>43</v>
      </c>
      <c r="O222" s="45"/>
      <c r="P222" s="228">
        <f>O222*H222</f>
        <v>0</v>
      </c>
      <c r="Q222" s="228">
        <v>0.10000000000000001</v>
      </c>
      <c r="R222" s="228">
        <f>Q222*H222</f>
        <v>1.0150000000000001</v>
      </c>
      <c r="S222" s="228">
        <v>0</v>
      </c>
      <c r="T222" s="229">
        <f>S222*H222</f>
        <v>0</v>
      </c>
      <c r="AR222" s="22" t="s">
        <v>185</v>
      </c>
      <c r="AT222" s="22" t="s">
        <v>290</v>
      </c>
      <c r="AU222" s="22" t="s">
        <v>82</v>
      </c>
      <c r="AY222" s="22" t="s">
        <v>138</v>
      </c>
      <c r="BE222" s="230">
        <f>IF(N222="základní",J222,0)</f>
        <v>0</v>
      </c>
      <c r="BF222" s="230">
        <f>IF(N222="snížená",J222,0)</f>
        <v>0</v>
      </c>
      <c r="BG222" s="230">
        <f>IF(N222="zákl. přenesená",J222,0)</f>
        <v>0</v>
      </c>
      <c r="BH222" s="230">
        <f>IF(N222="sníž. přenesená",J222,0)</f>
        <v>0</v>
      </c>
      <c r="BI222" s="230">
        <f>IF(N222="nulová",J222,0)</f>
        <v>0</v>
      </c>
      <c r="BJ222" s="22" t="s">
        <v>80</v>
      </c>
      <c r="BK222" s="230">
        <f>ROUND(I222*H222,2)</f>
        <v>0</v>
      </c>
      <c r="BL222" s="22" t="s">
        <v>145</v>
      </c>
      <c r="BM222" s="22" t="s">
        <v>652</v>
      </c>
    </row>
    <row r="223" s="11" customFormat="1">
      <c r="B223" s="234"/>
      <c r="C223" s="235"/>
      <c r="D223" s="231" t="s">
        <v>149</v>
      </c>
      <c r="E223" s="236" t="s">
        <v>16</v>
      </c>
      <c r="F223" s="237" t="s">
        <v>194</v>
      </c>
      <c r="G223" s="235"/>
      <c r="H223" s="238">
        <v>10</v>
      </c>
      <c r="I223" s="239"/>
      <c r="J223" s="235"/>
      <c r="K223" s="235"/>
      <c r="L223" s="240"/>
      <c r="M223" s="241"/>
      <c r="N223" s="242"/>
      <c r="O223" s="242"/>
      <c r="P223" s="242"/>
      <c r="Q223" s="242"/>
      <c r="R223" s="242"/>
      <c r="S223" s="242"/>
      <c r="T223" s="243"/>
      <c r="AT223" s="244" t="s">
        <v>149</v>
      </c>
      <c r="AU223" s="244" t="s">
        <v>82</v>
      </c>
      <c r="AV223" s="11" t="s">
        <v>82</v>
      </c>
      <c r="AW223" s="11" t="s">
        <v>35</v>
      </c>
      <c r="AX223" s="11" t="s">
        <v>72</v>
      </c>
      <c r="AY223" s="244" t="s">
        <v>138</v>
      </c>
    </row>
    <row r="224" s="12" customFormat="1">
      <c r="B224" s="245"/>
      <c r="C224" s="246"/>
      <c r="D224" s="231" t="s">
        <v>149</v>
      </c>
      <c r="E224" s="247" t="s">
        <v>16</v>
      </c>
      <c r="F224" s="248" t="s">
        <v>151</v>
      </c>
      <c r="G224" s="246"/>
      <c r="H224" s="249">
        <v>10</v>
      </c>
      <c r="I224" s="250"/>
      <c r="J224" s="246"/>
      <c r="K224" s="246"/>
      <c r="L224" s="251"/>
      <c r="M224" s="252"/>
      <c r="N224" s="253"/>
      <c r="O224" s="253"/>
      <c r="P224" s="253"/>
      <c r="Q224" s="253"/>
      <c r="R224" s="253"/>
      <c r="S224" s="253"/>
      <c r="T224" s="254"/>
      <c r="AT224" s="255" t="s">
        <v>149</v>
      </c>
      <c r="AU224" s="255" t="s">
        <v>82</v>
      </c>
      <c r="AV224" s="12" t="s">
        <v>145</v>
      </c>
      <c r="AW224" s="12" t="s">
        <v>35</v>
      </c>
      <c r="AX224" s="12" t="s">
        <v>72</v>
      </c>
      <c r="AY224" s="255" t="s">
        <v>138</v>
      </c>
    </row>
    <row r="225" s="11" customFormat="1">
      <c r="B225" s="234"/>
      <c r="C225" s="235"/>
      <c r="D225" s="231" t="s">
        <v>149</v>
      </c>
      <c r="E225" s="236" t="s">
        <v>16</v>
      </c>
      <c r="F225" s="237" t="s">
        <v>653</v>
      </c>
      <c r="G225" s="235"/>
      <c r="H225" s="238">
        <v>10.15</v>
      </c>
      <c r="I225" s="239"/>
      <c r="J225" s="235"/>
      <c r="K225" s="235"/>
      <c r="L225" s="240"/>
      <c r="M225" s="241"/>
      <c r="N225" s="242"/>
      <c r="O225" s="242"/>
      <c r="P225" s="242"/>
      <c r="Q225" s="242"/>
      <c r="R225" s="242"/>
      <c r="S225" s="242"/>
      <c r="T225" s="243"/>
      <c r="AT225" s="244" t="s">
        <v>149</v>
      </c>
      <c r="AU225" s="244" t="s">
        <v>82</v>
      </c>
      <c r="AV225" s="11" t="s">
        <v>82</v>
      </c>
      <c r="AW225" s="11" t="s">
        <v>35</v>
      </c>
      <c r="AX225" s="11" t="s">
        <v>80</v>
      </c>
      <c r="AY225" s="244" t="s">
        <v>138</v>
      </c>
    </row>
    <row r="226" s="1" customFormat="1" ht="25.5" customHeight="1">
      <c r="B226" s="44"/>
      <c r="C226" s="256" t="s">
        <v>340</v>
      </c>
      <c r="D226" s="256" t="s">
        <v>290</v>
      </c>
      <c r="E226" s="257" t="s">
        <v>358</v>
      </c>
      <c r="F226" s="258" t="s">
        <v>359</v>
      </c>
      <c r="G226" s="259" t="s">
        <v>161</v>
      </c>
      <c r="H226" s="260">
        <v>10.15</v>
      </c>
      <c r="I226" s="261"/>
      <c r="J226" s="262">
        <f>ROUND(I226*H226,2)</f>
        <v>0</v>
      </c>
      <c r="K226" s="258" t="s">
        <v>144</v>
      </c>
      <c r="L226" s="263"/>
      <c r="M226" s="264" t="s">
        <v>16</v>
      </c>
      <c r="N226" s="265" t="s">
        <v>43</v>
      </c>
      <c r="O226" s="45"/>
      <c r="P226" s="228">
        <f>O226*H226</f>
        <v>0</v>
      </c>
      <c r="Q226" s="228">
        <v>0.10000000000000001</v>
      </c>
      <c r="R226" s="228">
        <f>Q226*H226</f>
        <v>1.0150000000000001</v>
      </c>
      <c r="S226" s="228">
        <v>0</v>
      </c>
      <c r="T226" s="229">
        <f>S226*H226</f>
        <v>0</v>
      </c>
      <c r="AR226" s="22" t="s">
        <v>185</v>
      </c>
      <c r="AT226" s="22" t="s">
        <v>290</v>
      </c>
      <c r="AU226" s="22" t="s">
        <v>82</v>
      </c>
      <c r="AY226" s="22" t="s">
        <v>138</v>
      </c>
      <c r="BE226" s="230">
        <f>IF(N226="základní",J226,0)</f>
        <v>0</v>
      </c>
      <c r="BF226" s="230">
        <f>IF(N226="snížená",J226,0)</f>
        <v>0</v>
      </c>
      <c r="BG226" s="230">
        <f>IF(N226="zákl. přenesená",J226,0)</f>
        <v>0</v>
      </c>
      <c r="BH226" s="230">
        <f>IF(N226="sníž. přenesená",J226,0)</f>
        <v>0</v>
      </c>
      <c r="BI226" s="230">
        <f>IF(N226="nulová",J226,0)</f>
        <v>0</v>
      </c>
      <c r="BJ226" s="22" t="s">
        <v>80</v>
      </c>
      <c r="BK226" s="230">
        <f>ROUND(I226*H226,2)</f>
        <v>0</v>
      </c>
      <c r="BL226" s="22" t="s">
        <v>145</v>
      </c>
      <c r="BM226" s="22" t="s">
        <v>654</v>
      </c>
    </row>
    <row r="227" s="11" customFormat="1">
      <c r="B227" s="234"/>
      <c r="C227" s="235"/>
      <c r="D227" s="231" t="s">
        <v>149</v>
      </c>
      <c r="E227" s="236" t="s">
        <v>16</v>
      </c>
      <c r="F227" s="237" t="s">
        <v>194</v>
      </c>
      <c r="G227" s="235"/>
      <c r="H227" s="238">
        <v>10</v>
      </c>
      <c r="I227" s="239"/>
      <c r="J227" s="235"/>
      <c r="K227" s="235"/>
      <c r="L227" s="240"/>
      <c r="M227" s="241"/>
      <c r="N227" s="242"/>
      <c r="O227" s="242"/>
      <c r="P227" s="242"/>
      <c r="Q227" s="242"/>
      <c r="R227" s="242"/>
      <c r="S227" s="242"/>
      <c r="T227" s="243"/>
      <c r="AT227" s="244" t="s">
        <v>149</v>
      </c>
      <c r="AU227" s="244" t="s">
        <v>82</v>
      </c>
      <c r="AV227" s="11" t="s">
        <v>82</v>
      </c>
      <c r="AW227" s="11" t="s">
        <v>35</v>
      </c>
      <c r="AX227" s="11" t="s">
        <v>72</v>
      </c>
      <c r="AY227" s="244" t="s">
        <v>138</v>
      </c>
    </row>
    <row r="228" s="12" customFormat="1">
      <c r="B228" s="245"/>
      <c r="C228" s="246"/>
      <c r="D228" s="231" t="s">
        <v>149</v>
      </c>
      <c r="E228" s="247" t="s">
        <v>16</v>
      </c>
      <c r="F228" s="248" t="s">
        <v>151</v>
      </c>
      <c r="G228" s="246"/>
      <c r="H228" s="249">
        <v>10</v>
      </c>
      <c r="I228" s="250"/>
      <c r="J228" s="246"/>
      <c r="K228" s="246"/>
      <c r="L228" s="251"/>
      <c r="M228" s="252"/>
      <c r="N228" s="253"/>
      <c r="O228" s="253"/>
      <c r="P228" s="253"/>
      <c r="Q228" s="253"/>
      <c r="R228" s="253"/>
      <c r="S228" s="253"/>
      <c r="T228" s="254"/>
      <c r="AT228" s="255" t="s">
        <v>149</v>
      </c>
      <c r="AU228" s="255" t="s">
        <v>82</v>
      </c>
      <c r="AV228" s="12" t="s">
        <v>145</v>
      </c>
      <c r="AW228" s="12" t="s">
        <v>35</v>
      </c>
      <c r="AX228" s="12" t="s">
        <v>72</v>
      </c>
      <c r="AY228" s="255" t="s">
        <v>138</v>
      </c>
    </row>
    <row r="229" s="11" customFormat="1">
      <c r="B229" s="234"/>
      <c r="C229" s="235"/>
      <c r="D229" s="231" t="s">
        <v>149</v>
      </c>
      <c r="E229" s="236" t="s">
        <v>16</v>
      </c>
      <c r="F229" s="237" t="s">
        <v>653</v>
      </c>
      <c r="G229" s="235"/>
      <c r="H229" s="238">
        <v>10.15</v>
      </c>
      <c r="I229" s="239"/>
      <c r="J229" s="235"/>
      <c r="K229" s="235"/>
      <c r="L229" s="240"/>
      <c r="M229" s="241"/>
      <c r="N229" s="242"/>
      <c r="O229" s="242"/>
      <c r="P229" s="242"/>
      <c r="Q229" s="242"/>
      <c r="R229" s="242"/>
      <c r="S229" s="242"/>
      <c r="T229" s="243"/>
      <c r="AT229" s="244" t="s">
        <v>149</v>
      </c>
      <c r="AU229" s="244" t="s">
        <v>82</v>
      </c>
      <c r="AV229" s="11" t="s">
        <v>82</v>
      </c>
      <c r="AW229" s="11" t="s">
        <v>35</v>
      </c>
      <c r="AX229" s="11" t="s">
        <v>80</v>
      </c>
      <c r="AY229" s="244" t="s">
        <v>138</v>
      </c>
    </row>
    <row r="230" s="1" customFormat="1" ht="25.5" customHeight="1">
      <c r="B230" s="44"/>
      <c r="C230" s="219" t="s">
        <v>345</v>
      </c>
      <c r="D230" s="219" t="s">
        <v>140</v>
      </c>
      <c r="E230" s="220" t="s">
        <v>655</v>
      </c>
      <c r="F230" s="221" t="s">
        <v>656</v>
      </c>
      <c r="G230" s="222" t="s">
        <v>172</v>
      </c>
      <c r="H230" s="223">
        <v>255</v>
      </c>
      <c r="I230" s="224"/>
      <c r="J230" s="225">
        <f>ROUND(I230*H230,2)</f>
        <v>0</v>
      </c>
      <c r="K230" s="221" t="s">
        <v>144</v>
      </c>
      <c r="L230" s="70"/>
      <c r="M230" s="226" t="s">
        <v>16</v>
      </c>
      <c r="N230" s="227" t="s">
        <v>43</v>
      </c>
      <c r="O230" s="45"/>
      <c r="P230" s="228">
        <f>O230*H230</f>
        <v>0</v>
      </c>
      <c r="Q230" s="228">
        <v>6.9999999999999994E-05</v>
      </c>
      <c r="R230" s="228">
        <f>Q230*H230</f>
        <v>0.017849999999999998</v>
      </c>
      <c r="S230" s="228">
        <v>0</v>
      </c>
      <c r="T230" s="229">
        <f>S230*H230</f>
        <v>0</v>
      </c>
      <c r="AR230" s="22" t="s">
        <v>145</v>
      </c>
      <c r="AT230" s="22" t="s">
        <v>140</v>
      </c>
      <c r="AU230" s="22" t="s">
        <v>82</v>
      </c>
      <c r="AY230" s="22" t="s">
        <v>138</v>
      </c>
      <c r="BE230" s="230">
        <f>IF(N230="základní",J230,0)</f>
        <v>0</v>
      </c>
      <c r="BF230" s="230">
        <f>IF(N230="snížená",J230,0)</f>
        <v>0</v>
      </c>
      <c r="BG230" s="230">
        <f>IF(N230="zákl. přenesená",J230,0)</f>
        <v>0</v>
      </c>
      <c r="BH230" s="230">
        <f>IF(N230="sníž. přenesená",J230,0)</f>
        <v>0</v>
      </c>
      <c r="BI230" s="230">
        <f>IF(N230="nulová",J230,0)</f>
        <v>0</v>
      </c>
      <c r="BJ230" s="22" t="s">
        <v>80</v>
      </c>
      <c r="BK230" s="230">
        <f>ROUND(I230*H230,2)</f>
        <v>0</v>
      </c>
      <c r="BL230" s="22" t="s">
        <v>145</v>
      </c>
      <c r="BM230" s="22" t="s">
        <v>657</v>
      </c>
    </row>
    <row r="231" s="1" customFormat="1">
      <c r="B231" s="44"/>
      <c r="C231" s="72"/>
      <c r="D231" s="231" t="s">
        <v>147</v>
      </c>
      <c r="E231" s="72"/>
      <c r="F231" s="232" t="s">
        <v>378</v>
      </c>
      <c r="G231" s="72"/>
      <c r="H231" s="72"/>
      <c r="I231" s="189"/>
      <c r="J231" s="72"/>
      <c r="K231" s="72"/>
      <c r="L231" s="70"/>
      <c r="M231" s="233"/>
      <c r="N231" s="45"/>
      <c r="O231" s="45"/>
      <c r="P231" s="45"/>
      <c r="Q231" s="45"/>
      <c r="R231" s="45"/>
      <c r="S231" s="45"/>
      <c r="T231" s="93"/>
      <c r="AT231" s="22" t="s">
        <v>147</v>
      </c>
      <c r="AU231" s="22" t="s">
        <v>82</v>
      </c>
    </row>
    <row r="232" s="11" customFormat="1">
      <c r="B232" s="234"/>
      <c r="C232" s="235"/>
      <c r="D232" s="231" t="s">
        <v>149</v>
      </c>
      <c r="E232" s="236" t="s">
        <v>16</v>
      </c>
      <c r="F232" s="237" t="s">
        <v>658</v>
      </c>
      <c r="G232" s="235"/>
      <c r="H232" s="238">
        <v>255</v>
      </c>
      <c r="I232" s="239"/>
      <c r="J232" s="235"/>
      <c r="K232" s="235"/>
      <c r="L232" s="240"/>
      <c r="M232" s="241"/>
      <c r="N232" s="242"/>
      <c r="O232" s="242"/>
      <c r="P232" s="242"/>
      <c r="Q232" s="242"/>
      <c r="R232" s="242"/>
      <c r="S232" s="242"/>
      <c r="T232" s="243"/>
      <c r="AT232" s="244" t="s">
        <v>149</v>
      </c>
      <c r="AU232" s="244" t="s">
        <v>82</v>
      </c>
      <c r="AV232" s="11" t="s">
        <v>82</v>
      </c>
      <c r="AW232" s="11" t="s">
        <v>35</v>
      </c>
      <c r="AX232" s="11" t="s">
        <v>72</v>
      </c>
      <c r="AY232" s="244" t="s">
        <v>138</v>
      </c>
    </row>
    <row r="233" s="12" customFormat="1">
      <c r="B233" s="245"/>
      <c r="C233" s="246"/>
      <c r="D233" s="231" t="s">
        <v>149</v>
      </c>
      <c r="E233" s="247" t="s">
        <v>16</v>
      </c>
      <c r="F233" s="248" t="s">
        <v>151</v>
      </c>
      <c r="G233" s="246"/>
      <c r="H233" s="249">
        <v>255</v>
      </c>
      <c r="I233" s="250"/>
      <c r="J233" s="246"/>
      <c r="K233" s="246"/>
      <c r="L233" s="251"/>
      <c r="M233" s="252"/>
      <c r="N233" s="253"/>
      <c r="O233" s="253"/>
      <c r="P233" s="253"/>
      <c r="Q233" s="253"/>
      <c r="R233" s="253"/>
      <c r="S233" s="253"/>
      <c r="T233" s="254"/>
      <c r="AT233" s="255" t="s">
        <v>149</v>
      </c>
      <c r="AU233" s="255" t="s">
        <v>82</v>
      </c>
      <c r="AV233" s="12" t="s">
        <v>145</v>
      </c>
      <c r="AW233" s="12" t="s">
        <v>35</v>
      </c>
      <c r="AX233" s="12" t="s">
        <v>80</v>
      </c>
      <c r="AY233" s="255" t="s">
        <v>138</v>
      </c>
    </row>
    <row r="234" s="1" customFormat="1" ht="16.5" customHeight="1">
      <c r="B234" s="44"/>
      <c r="C234" s="256" t="s">
        <v>351</v>
      </c>
      <c r="D234" s="256" t="s">
        <v>290</v>
      </c>
      <c r="E234" s="257" t="s">
        <v>659</v>
      </c>
      <c r="F234" s="258" t="s">
        <v>660</v>
      </c>
      <c r="G234" s="259" t="s">
        <v>172</v>
      </c>
      <c r="H234" s="260">
        <v>51</v>
      </c>
      <c r="I234" s="261"/>
      <c r="J234" s="262">
        <f>ROUND(I234*H234,2)</f>
        <v>0</v>
      </c>
      <c r="K234" s="258" t="s">
        <v>144</v>
      </c>
      <c r="L234" s="263"/>
      <c r="M234" s="264" t="s">
        <v>16</v>
      </c>
      <c r="N234" s="265" t="s">
        <v>43</v>
      </c>
      <c r="O234" s="45"/>
      <c r="P234" s="228">
        <f>O234*H234</f>
        <v>0</v>
      </c>
      <c r="Q234" s="228">
        <v>0.021999999999999999</v>
      </c>
      <c r="R234" s="228">
        <f>Q234*H234</f>
        <v>1.1219999999999999</v>
      </c>
      <c r="S234" s="228">
        <v>0</v>
      </c>
      <c r="T234" s="229">
        <f>S234*H234</f>
        <v>0</v>
      </c>
      <c r="AR234" s="22" t="s">
        <v>185</v>
      </c>
      <c r="AT234" s="22" t="s">
        <v>290</v>
      </c>
      <c r="AU234" s="22" t="s">
        <v>82</v>
      </c>
      <c r="AY234" s="22" t="s">
        <v>138</v>
      </c>
      <c r="BE234" s="230">
        <f>IF(N234="základní",J234,0)</f>
        <v>0</v>
      </c>
      <c r="BF234" s="230">
        <f>IF(N234="snížená",J234,0)</f>
        <v>0</v>
      </c>
      <c r="BG234" s="230">
        <f>IF(N234="zákl. přenesená",J234,0)</f>
        <v>0</v>
      </c>
      <c r="BH234" s="230">
        <f>IF(N234="sníž. přenesená",J234,0)</f>
        <v>0</v>
      </c>
      <c r="BI234" s="230">
        <f>IF(N234="nulová",J234,0)</f>
        <v>0</v>
      </c>
      <c r="BJ234" s="22" t="s">
        <v>80</v>
      </c>
      <c r="BK234" s="230">
        <f>ROUND(I234*H234,2)</f>
        <v>0</v>
      </c>
      <c r="BL234" s="22" t="s">
        <v>145</v>
      </c>
      <c r="BM234" s="22" t="s">
        <v>661</v>
      </c>
    </row>
    <row r="235" s="11" customFormat="1">
      <c r="B235" s="234"/>
      <c r="C235" s="235"/>
      <c r="D235" s="231" t="s">
        <v>149</v>
      </c>
      <c r="E235" s="236" t="s">
        <v>16</v>
      </c>
      <c r="F235" s="237" t="s">
        <v>417</v>
      </c>
      <c r="G235" s="235"/>
      <c r="H235" s="238">
        <v>51</v>
      </c>
      <c r="I235" s="239"/>
      <c r="J235" s="235"/>
      <c r="K235" s="235"/>
      <c r="L235" s="240"/>
      <c r="M235" s="241"/>
      <c r="N235" s="242"/>
      <c r="O235" s="242"/>
      <c r="P235" s="242"/>
      <c r="Q235" s="242"/>
      <c r="R235" s="242"/>
      <c r="S235" s="242"/>
      <c r="T235" s="243"/>
      <c r="AT235" s="244" t="s">
        <v>149</v>
      </c>
      <c r="AU235" s="244" t="s">
        <v>82</v>
      </c>
      <c r="AV235" s="11" t="s">
        <v>82</v>
      </c>
      <c r="AW235" s="11" t="s">
        <v>35</v>
      </c>
      <c r="AX235" s="11" t="s">
        <v>72</v>
      </c>
      <c r="AY235" s="244" t="s">
        <v>138</v>
      </c>
    </row>
    <row r="236" s="12" customFormat="1">
      <c r="B236" s="245"/>
      <c r="C236" s="246"/>
      <c r="D236" s="231" t="s">
        <v>149</v>
      </c>
      <c r="E236" s="247" t="s">
        <v>16</v>
      </c>
      <c r="F236" s="248" t="s">
        <v>151</v>
      </c>
      <c r="G236" s="246"/>
      <c r="H236" s="249">
        <v>51</v>
      </c>
      <c r="I236" s="250"/>
      <c r="J236" s="246"/>
      <c r="K236" s="246"/>
      <c r="L236" s="251"/>
      <c r="M236" s="252"/>
      <c r="N236" s="253"/>
      <c r="O236" s="253"/>
      <c r="P236" s="253"/>
      <c r="Q236" s="253"/>
      <c r="R236" s="253"/>
      <c r="S236" s="253"/>
      <c r="T236" s="254"/>
      <c r="AT236" s="255" t="s">
        <v>149</v>
      </c>
      <c r="AU236" s="255" t="s">
        <v>82</v>
      </c>
      <c r="AV236" s="12" t="s">
        <v>145</v>
      </c>
      <c r="AW236" s="12" t="s">
        <v>35</v>
      </c>
      <c r="AX236" s="12" t="s">
        <v>80</v>
      </c>
      <c r="AY236" s="255" t="s">
        <v>138</v>
      </c>
    </row>
    <row r="237" s="1" customFormat="1" ht="16.5" customHeight="1">
      <c r="B237" s="44"/>
      <c r="C237" s="256" t="s">
        <v>357</v>
      </c>
      <c r="D237" s="256" t="s">
        <v>290</v>
      </c>
      <c r="E237" s="257" t="s">
        <v>662</v>
      </c>
      <c r="F237" s="258" t="s">
        <v>663</v>
      </c>
      <c r="G237" s="259" t="s">
        <v>172</v>
      </c>
      <c r="H237" s="260">
        <v>204</v>
      </c>
      <c r="I237" s="261"/>
      <c r="J237" s="262">
        <f>ROUND(I237*H237,2)</f>
        <v>0</v>
      </c>
      <c r="K237" s="258" t="s">
        <v>144</v>
      </c>
      <c r="L237" s="263"/>
      <c r="M237" s="264" t="s">
        <v>16</v>
      </c>
      <c r="N237" s="265" t="s">
        <v>43</v>
      </c>
      <c r="O237" s="45"/>
      <c r="P237" s="228">
        <f>O237*H237</f>
        <v>0</v>
      </c>
      <c r="Q237" s="228">
        <v>0.021999999999999999</v>
      </c>
      <c r="R237" s="228">
        <f>Q237*H237</f>
        <v>4.4879999999999995</v>
      </c>
      <c r="S237" s="228">
        <v>0</v>
      </c>
      <c r="T237" s="229">
        <f>S237*H237</f>
        <v>0</v>
      </c>
      <c r="AR237" s="22" t="s">
        <v>185</v>
      </c>
      <c r="AT237" s="22" t="s">
        <v>290</v>
      </c>
      <c r="AU237" s="22" t="s">
        <v>82</v>
      </c>
      <c r="AY237" s="22" t="s">
        <v>138</v>
      </c>
      <c r="BE237" s="230">
        <f>IF(N237="základní",J237,0)</f>
        <v>0</v>
      </c>
      <c r="BF237" s="230">
        <f>IF(N237="snížená",J237,0)</f>
        <v>0</v>
      </c>
      <c r="BG237" s="230">
        <f>IF(N237="zákl. přenesená",J237,0)</f>
        <v>0</v>
      </c>
      <c r="BH237" s="230">
        <f>IF(N237="sníž. přenesená",J237,0)</f>
        <v>0</v>
      </c>
      <c r="BI237" s="230">
        <f>IF(N237="nulová",J237,0)</f>
        <v>0</v>
      </c>
      <c r="BJ237" s="22" t="s">
        <v>80</v>
      </c>
      <c r="BK237" s="230">
        <f>ROUND(I237*H237,2)</f>
        <v>0</v>
      </c>
      <c r="BL237" s="22" t="s">
        <v>145</v>
      </c>
      <c r="BM237" s="22" t="s">
        <v>664</v>
      </c>
    </row>
    <row r="238" s="11" customFormat="1">
      <c r="B238" s="234"/>
      <c r="C238" s="235"/>
      <c r="D238" s="231" t="s">
        <v>149</v>
      </c>
      <c r="E238" s="236" t="s">
        <v>16</v>
      </c>
      <c r="F238" s="237" t="s">
        <v>665</v>
      </c>
      <c r="G238" s="235"/>
      <c r="H238" s="238">
        <v>204</v>
      </c>
      <c r="I238" s="239"/>
      <c r="J238" s="235"/>
      <c r="K238" s="235"/>
      <c r="L238" s="240"/>
      <c r="M238" s="241"/>
      <c r="N238" s="242"/>
      <c r="O238" s="242"/>
      <c r="P238" s="242"/>
      <c r="Q238" s="242"/>
      <c r="R238" s="242"/>
      <c r="S238" s="242"/>
      <c r="T238" s="243"/>
      <c r="AT238" s="244" t="s">
        <v>149</v>
      </c>
      <c r="AU238" s="244" t="s">
        <v>82</v>
      </c>
      <c r="AV238" s="11" t="s">
        <v>82</v>
      </c>
      <c r="AW238" s="11" t="s">
        <v>35</v>
      </c>
      <c r="AX238" s="11" t="s">
        <v>72</v>
      </c>
      <c r="AY238" s="244" t="s">
        <v>138</v>
      </c>
    </row>
    <row r="239" s="12" customFormat="1">
      <c r="B239" s="245"/>
      <c r="C239" s="246"/>
      <c r="D239" s="231" t="s">
        <v>149</v>
      </c>
      <c r="E239" s="247" t="s">
        <v>16</v>
      </c>
      <c r="F239" s="248" t="s">
        <v>151</v>
      </c>
      <c r="G239" s="246"/>
      <c r="H239" s="249">
        <v>204</v>
      </c>
      <c r="I239" s="250"/>
      <c r="J239" s="246"/>
      <c r="K239" s="246"/>
      <c r="L239" s="251"/>
      <c r="M239" s="252"/>
      <c r="N239" s="253"/>
      <c r="O239" s="253"/>
      <c r="P239" s="253"/>
      <c r="Q239" s="253"/>
      <c r="R239" s="253"/>
      <c r="S239" s="253"/>
      <c r="T239" s="254"/>
      <c r="AT239" s="255" t="s">
        <v>149</v>
      </c>
      <c r="AU239" s="255" t="s">
        <v>82</v>
      </c>
      <c r="AV239" s="12" t="s">
        <v>145</v>
      </c>
      <c r="AW239" s="12" t="s">
        <v>35</v>
      </c>
      <c r="AX239" s="12" t="s">
        <v>80</v>
      </c>
      <c r="AY239" s="255" t="s">
        <v>138</v>
      </c>
    </row>
    <row r="240" s="1" customFormat="1" ht="16.5" customHeight="1">
      <c r="B240" s="44"/>
      <c r="C240" s="219" t="s">
        <v>363</v>
      </c>
      <c r="D240" s="219" t="s">
        <v>140</v>
      </c>
      <c r="E240" s="220" t="s">
        <v>666</v>
      </c>
      <c r="F240" s="221" t="s">
        <v>667</v>
      </c>
      <c r="G240" s="222" t="s">
        <v>420</v>
      </c>
      <c r="H240" s="223">
        <v>219</v>
      </c>
      <c r="I240" s="224"/>
      <c r="J240" s="225">
        <f>ROUND(I240*H240,2)</f>
        <v>0</v>
      </c>
      <c r="K240" s="221" t="s">
        <v>144</v>
      </c>
      <c r="L240" s="70"/>
      <c r="M240" s="226" t="s">
        <v>16</v>
      </c>
      <c r="N240" s="227" t="s">
        <v>43</v>
      </c>
      <c r="O240" s="45"/>
      <c r="P240" s="228">
        <f>O240*H240</f>
        <v>0</v>
      </c>
      <c r="Q240" s="228">
        <v>0.00018000000000000001</v>
      </c>
      <c r="R240" s="228">
        <f>Q240*H240</f>
        <v>0.039420000000000004</v>
      </c>
      <c r="S240" s="228">
        <v>0</v>
      </c>
      <c r="T240" s="229">
        <f>S240*H240</f>
        <v>0</v>
      </c>
      <c r="AR240" s="22" t="s">
        <v>145</v>
      </c>
      <c r="AT240" s="22" t="s">
        <v>140</v>
      </c>
      <c r="AU240" s="22" t="s">
        <v>82</v>
      </c>
      <c r="AY240" s="22" t="s">
        <v>138</v>
      </c>
      <c r="BE240" s="230">
        <f>IF(N240="základní",J240,0)</f>
        <v>0</v>
      </c>
      <c r="BF240" s="230">
        <f>IF(N240="snížená",J240,0)</f>
        <v>0</v>
      </c>
      <c r="BG240" s="230">
        <f>IF(N240="zákl. přenesená",J240,0)</f>
        <v>0</v>
      </c>
      <c r="BH240" s="230">
        <f>IF(N240="sníž. přenesená",J240,0)</f>
        <v>0</v>
      </c>
      <c r="BI240" s="230">
        <f>IF(N240="nulová",J240,0)</f>
        <v>0</v>
      </c>
      <c r="BJ240" s="22" t="s">
        <v>80</v>
      </c>
      <c r="BK240" s="230">
        <f>ROUND(I240*H240,2)</f>
        <v>0</v>
      </c>
      <c r="BL240" s="22" t="s">
        <v>145</v>
      </c>
      <c r="BM240" s="22" t="s">
        <v>668</v>
      </c>
    </row>
    <row r="241" s="1" customFormat="1">
      <c r="B241" s="44"/>
      <c r="C241" s="72"/>
      <c r="D241" s="231" t="s">
        <v>147</v>
      </c>
      <c r="E241" s="72"/>
      <c r="F241" s="232" t="s">
        <v>422</v>
      </c>
      <c r="G241" s="72"/>
      <c r="H241" s="72"/>
      <c r="I241" s="189"/>
      <c r="J241" s="72"/>
      <c r="K241" s="72"/>
      <c r="L241" s="70"/>
      <c r="M241" s="233"/>
      <c r="N241" s="45"/>
      <c r="O241" s="45"/>
      <c r="P241" s="45"/>
      <c r="Q241" s="45"/>
      <c r="R241" s="45"/>
      <c r="S241" s="45"/>
      <c r="T241" s="93"/>
      <c r="AT241" s="22" t="s">
        <v>147</v>
      </c>
      <c r="AU241" s="22" t="s">
        <v>82</v>
      </c>
    </row>
    <row r="242" s="11" customFormat="1">
      <c r="B242" s="234"/>
      <c r="C242" s="235"/>
      <c r="D242" s="231" t="s">
        <v>149</v>
      </c>
      <c r="E242" s="236" t="s">
        <v>16</v>
      </c>
      <c r="F242" s="237" t="s">
        <v>669</v>
      </c>
      <c r="G242" s="235"/>
      <c r="H242" s="238">
        <v>219</v>
      </c>
      <c r="I242" s="239"/>
      <c r="J242" s="235"/>
      <c r="K242" s="235"/>
      <c r="L242" s="240"/>
      <c r="M242" s="241"/>
      <c r="N242" s="242"/>
      <c r="O242" s="242"/>
      <c r="P242" s="242"/>
      <c r="Q242" s="242"/>
      <c r="R242" s="242"/>
      <c r="S242" s="242"/>
      <c r="T242" s="243"/>
      <c r="AT242" s="244" t="s">
        <v>149</v>
      </c>
      <c r="AU242" s="244" t="s">
        <v>82</v>
      </c>
      <c r="AV242" s="11" t="s">
        <v>82</v>
      </c>
      <c r="AW242" s="11" t="s">
        <v>35</v>
      </c>
      <c r="AX242" s="11" t="s">
        <v>72</v>
      </c>
      <c r="AY242" s="244" t="s">
        <v>138</v>
      </c>
    </row>
    <row r="243" s="12" customFormat="1">
      <c r="B243" s="245"/>
      <c r="C243" s="246"/>
      <c r="D243" s="231" t="s">
        <v>149</v>
      </c>
      <c r="E243" s="247" t="s">
        <v>16</v>
      </c>
      <c r="F243" s="248" t="s">
        <v>151</v>
      </c>
      <c r="G243" s="246"/>
      <c r="H243" s="249">
        <v>219</v>
      </c>
      <c r="I243" s="250"/>
      <c r="J243" s="246"/>
      <c r="K243" s="246"/>
      <c r="L243" s="251"/>
      <c r="M243" s="252"/>
      <c r="N243" s="253"/>
      <c r="O243" s="253"/>
      <c r="P243" s="253"/>
      <c r="Q243" s="253"/>
      <c r="R243" s="253"/>
      <c r="S243" s="253"/>
      <c r="T243" s="254"/>
      <c r="AT243" s="255" t="s">
        <v>149</v>
      </c>
      <c r="AU243" s="255" t="s">
        <v>82</v>
      </c>
      <c r="AV243" s="12" t="s">
        <v>145</v>
      </c>
      <c r="AW243" s="12" t="s">
        <v>35</v>
      </c>
      <c r="AX243" s="12" t="s">
        <v>80</v>
      </c>
      <c r="AY243" s="255" t="s">
        <v>138</v>
      </c>
    </row>
    <row r="244" s="1" customFormat="1" ht="16.5" customHeight="1">
      <c r="B244" s="44"/>
      <c r="C244" s="219" t="s">
        <v>368</v>
      </c>
      <c r="D244" s="219" t="s">
        <v>140</v>
      </c>
      <c r="E244" s="220" t="s">
        <v>670</v>
      </c>
      <c r="F244" s="221" t="s">
        <v>671</v>
      </c>
      <c r="G244" s="222" t="s">
        <v>172</v>
      </c>
      <c r="H244" s="223">
        <v>51</v>
      </c>
      <c r="I244" s="224"/>
      <c r="J244" s="225">
        <f>ROUND(I244*H244,2)</f>
        <v>0</v>
      </c>
      <c r="K244" s="221" t="s">
        <v>144</v>
      </c>
      <c r="L244" s="70"/>
      <c r="M244" s="226" t="s">
        <v>16</v>
      </c>
      <c r="N244" s="227" t="s">
        <v>43</v>
      </c>
      <c r="O244" s="45"/>
      <c r="P244" s="228">
        <f>O244*H244</f>
        <v>0</v>
      </c>
      <c r="Q244" s="228">
        <v>0.14494000000000001</v>
      </c>
      <c r="R244" s="228">
        <f>Q244*H244</f>
        <v>7.3919400000000008</v>
      </c>
      <c r="S244" s="228">
        <v>0</v>
      </c>
      <c r="T244" s="229">
        <f>S244*H244</f>
        <v>0</v>
      </c>
      <c r="AR244" s="22" t="s">
        <v>145</v>
      </c>
      <c r="AT244" s="22" t="s">
        <v>140</v>
      </c>
      <c r="AU244" s="22" t="s">
        <v>82</v>
      </c>
      <c r="AY244" s="22" t="s">
        <v>138</v>
      </c>
      <c r="BE244" s="230">
        <f>IF(N244="základní",J244,0)</f>
        <v>0</v>
      </c>
      <c r="BF244" s="230">
        <f>IF(N244="snížená",J244,0)</f>
        <v>0</v>
      </c>
      <c r="BG244" s="230">
        <f>IF(N244="zákl. přenesená",J244,0)</f>
        <v>0</v>
      </c>
      <c r="BH244" s="230">
        <f>IF(N244="sníž. přenesená",J244,0)</f>
        <v>0</v>
      </c>
      <c r="BI244" s="230">
        <f>IF(N244="nulová",J244,0)</f>
        <v>0</v>
      </c>
      <c r="BJ244" s="22" t="s">
        <v>80</v>
      </c>
      <c r="BK244" s="230">
        <f>ROUND(I244*H244,2)</f>
        <v>0</v>
      </c>
      <c r="BL244" s="22" t="s">
        <v>145</v>
      </c>
      <c r="BM244" s="22" t="s">
        <v>672</v>
      </c>
    </row>
    <row r="245" s="1" customFormat="1">
      <c r="B245" s="44"/>
      <c r="C245" s="72"/>
      <c r="D245" s="231" t="s">
        <v>147</v>
      </c>
      <c r="E245" s="72"/>
      <c r="F245" s="232" t="s">
        <v>673</v>
      </c>
      <c r="G245" s="72"/>
      <c r="H245" s="72"/>
      <c r="I245" s="189"/>
      <c r="J245" s="72"/>
      <c r="K245" s="72"/>
      <c r="L245" s="70"/>
      <c r="M245" s="233"/>
      <c r="N245" s="45"/>
      <c r="O245" s="45"/>
      <c r="P245" s="45"/>
      <c r="Q245" s="45"/>
      <c r="R245" s="45"/>
      <c r="S245" s="45"/>
      <c r="T245" s="93"/>
      <c r="AT245" s="22" t="s">
        <v>147</v>
      </c>
      <c r="AU245" s="22" t="s">
        <v>82</v>
      </c>
    </row>
    <row r="246" s="11" customFormat="1">
      <c r="B246" s="234"/>
      <c r="C246" s="235"/>
      <c r="D246" s="231" t="s">
        <v>149</v>
      </c>
      <c r="E246" s="236" t="s">
        <v>16</v>
      </c>
      <c r="F246" s="237" t="s">
        <v>674</v>
      </c>
      <c r="G246" s="235"/>
      <c r="H246" s="238">
        <v>51</v>
      </c>
      <c r="I246" s="239"/>
      <c r="J246" s="235"/>
      <c r="K246" s="235"/>
      <c r="L246" s="240"/>
      <c r="M246" s="241"/>
      <c r="N246" s="242"/>
      <c r="O246" s="242"/>
      <c r="P246" s="242"/>
      <c r="Q246" s="242"/>
      <c r="R246" s="242"/>
      <c r="S246" s="242"/>
      <c r="T246" s="243"/>
      <c r="AT246" s="244" t="s">
        <v>149</v>
      </c>
      <c r="AU246" s="244" t="s">
        <v>82</v>
      </c>
      <c r="AV246" s="11" t="s">
        <v>82</v>
      </c>
      <c r="AW246" s="11" t="s">
        <v>35</v>
      </c>
      <c r="AX246" s="11" t="s">
        <v>72</v>
      </c>
      <c r="AY246" s="244" t="s">
        <v>138</v>
      </c>
    </row>
    <row r="247" s="12" customFormat="1">
      <c r="B247" s="245"/>
      <c r="C247" s="246"/>
      <c r="D247" s="231" t="s">
        <v>149</v>
      </c>
      <c r="E247" s="247" t="s">
        <v>16</v>
      </c>
      <c r="F247" s="248" t="s">
        <v>151</v>
      </c>
      <c r="G247" s="246"/>
      <c r="H247" s="249">
        <v>51</v>
      </c>
      <c r="I247" s="250"/>
      <c r="J247" s="246"/>
      <c r="K247" s="246"/>
      <c r="L247" s="251"/>
      <c r="M247" s="252"/>
      <c r="N247" s="253"/>
      <c r="O247" s="253"/>
      <c r="P247" s="253"/>
      <c r="Q247" s="253"/>
      <c r="R247" s="253"/>
      <c r="S247" s="253"/>
      <c r="T247" s="254"/>
      <c r="AT247" s="255" t="s">
        <v>149</v>
      </c>
      <c r="AU247" s="255" t="s">
        <v>82</v>
      </c>
      <c r="AV247" s="12" t="s">
        <v>145</v>
      </c>
      <c r="AW247" s="12" t="s">
        <v>35</v>
      </c>
      <c r="AX247" s="12" t="s">
        <v>80</v>
      </c>
      <c r="AY247" s="255" t="s">
        <v>138</v>
      </c>
    </row>
    <row r="248" s="1" customFormat="1" ht="16.5" customHeight="1">
      <c r="B248" s="44"/>
      <c r="C248" s="256" t="s">
        <v>374</v>
      </c>
      <c r="D248" s="256" t="s">
        <v>290</v>
      </c>
      <c r="E248" s="257" t="s">
        <v>675</v>
      </c>
      <c r="F248" s="258" t="s">
        <v>676</v>
      </c>
      <c r="G248" s="259" t="s">
        <v>172</v>
      </c>
      <c r="H248" s="260">
        <v>51</v>
      </c>
      <c r="I248" s="261"/>
      <c r="J248" s="262">
        <f>ROUND(I248*H248,2)</f>
        <v>0</v>
      </c>
      <c r="K248" s="258" t="s">
        <v>144</v>
      </c>
      <c r="L248" s="263"/>
      <c r="M248" s="264" t="s">
        <v>16</v>
      </c>
      <c r="N248" s="265" t="s">
        <v>43</v>
      </c>
      <c r="O248" s="45"/>
      <c r="P248" s="228">
        <f>O248*H248</f>
        <v>0</v>
      </c>
      <c r="Q248" s="228">
        <v>0.097000000000000003</v>
      </c>
      <c r="R248" s="228">
        <f>Q248*H248</f>
        <v>4.9470000000000001</v>
      </c>
      <c r="S248" s="228">
        <v>0</v>
      </c>
      <c r="T248" s="229">
        <f>S248*H248</f>
        <v>0</v>
      </c>
      <c r="AR248" s="22" t="s">
        <v>185</v>
      </c>
      <c r="AT248" s="22" t="s">
        <v>290</v>
      </c>
      <c r="AU248" s="22" t="s">
        <v>82</v>
      </c>
      <c r="AY248" s="22" t="s">
        <v>138</v>
      </c>
      <c r="BE248" s="230">
        <f>IF(N248="základní",J248,0)</f>
        <v>0</v>
      </c>
      <c r="BF248" s="230">
        <f>IF(N248="snížená",J248,0)</f>
        <v>0</v>
      </c>
      <c r="BG248" s="230">
        <f>IF(N248="zákl. přenesená",J248,0)</f>
        <v>0</v>
      </c>
      <c r="BH248" s="230">
        <f>IF(N248="sníž. přenesená",J248,0)</f>
        <v>0</v>
      </c>
      <c r="BI248" s="230">
        <f>IF(N248="nulová",J248,0)</f>
        <v>0</v>
      </c>
      <c r="BJ248" s="22" t="s">
        <v>80</v>
      </c>
      <c r="BK248" s="230">
        <f>ROUND(I248*H248,2)</f>
        <v>0</v>
      </c>
      <c r="BL248" s="22" t="s">
        <v>145</v>
      </c>
      <c r="BM248" s="22" t="s">
        <v>677</v>
      </c>
    </row>
    <row r="249" s="11" customFormat="1">
      <c r="B249" s="234"/>
      <c r="C249" s="235"/>
      <c r="D249" s="231" t="s">
        <v>149</v>
      </c>
      <c r="E249" s="236" t="s">
        <v>16</v>
      </c>
      <c r="F249" s="237" t="s">
        <v>417</v>
      </c>
      <c r="G249" s="235"/>
      <c r="H249" s="238">
        <v>51</v>
      </c>
      <c r="I249" s="239"/>
      <c r="J249" s="235"/>
      <c r="K249" s="235"/>
      <c r="L249" s="240"/>
      <c r="M249" s="241"/>
      <c r="N249" s="242"/>
      <c r="O249" s="242"/>
      <c r="P249" s="242"/>
      <c r="Q249" s="242"/>
      <c r="R249" s="242"/>
      <c r="S249" s="242"/>
      <c r="T249" s="243"/>
      <c r="AT249" s="244" t="s">
        <v>149</v>
      </c>
      <c r="AU249" s="244" t="s">
        <v>82</v>
      </c>
      <c r="AV249" s="11" t="s">
        <v>82</v>
      </c>
      <c r="AW249" s="11" t="s">
        <v>35</v>
      </c>
      <c r="AX249" s="11" t="s">
        <v>72</v>
      </c>
      <c r="AY249" s="244" t="s">
        <v>138</v>
      </c>
    </row>
    <row r="250" s="12" customFormat="1">
      <c r="B250" s="245"/>
      <c r="C250" s="246"/>
      <c r="D250" s="231" t="s">
        <v>149</v>
      </c>
      <c r="E250" s="247" t="s">
        <v>16</v>
      </c>
      <c r="F250" s="248" t="s">
        <v>151</v>
      </c>
      <c r="G250" s="246"/>
      <c r="H250" s="249">
        <v>51</v>
      </c>
      <c r="I250" s="250"/>
      <c r="J250" s="246"/>
      <c r="K250" s="246"/>
      <c r="L250" s="251"/>
      <c r="M250" s="252"/>
      <c r="N250" s="253"/>
      <c r="O250" s="253"/>
      <c r="P250" s="253"/>
      <c r="Q250" s="253"/>
      <c r="R250" s="253"/>
      <c r="S250" s="253"/>
      <c r="T250" s="254"/>
      <c r="AT250" s="255" t="s">
        <v>149</v>
      </c>
      <c r="AU250" s="255" t="s">
        <v>82</v>
      </c>
      <c r="AV250" s="12" t="s">
        <v>145</v>
      </c>
      <c r="AW250" s="12" t="s">
        <v>35</v>
      </c>
      <c r="AX250" s="12" t="s">
        <v>80</v>
      </c>
      <c r="AY250" s="255" t="s">
        <v>138</v>
      </c>
    </row>
    <row r="251" s="1" customFormat="1" ht="16.5" customHeight="1">
      <c r="B251" s="44"/>
      <c r="C251" s="256" t="s">
        <v>380</v>
      </c>
      <c r="D251" s="256" t="s">
        <v>290</v>
      </c>
      <c r="E251" s="257" t="s">
        <v>678</v>
      </c>
      <c r="F251" s="258" t="s">
        <v>679</v>
      </c>
      <c r="G251" s="259" t="s">
        <v>172</v>
      </c>
      <c r="H251" s="260">
        <v>51</v>
      </c>
      <c r="I251" s="261"/>
      <c r="J251" s="262">
        <f>ROUND(I251*H251,2)</f>
        <v>0</v>
      </c>
      <c r="K251" s="258" t="s">
        <v>144</v>
      </c>
      <c r="L251" s="263"/>
      <c r="M251" s="264" t="s">
        <v>16</v>
      </c>
      <c r="N251" s="265" t="s">
        <v>43</v>
      </c>
      <c r="O251" s="45"/>
      <c r="P251" s="228">
        <f>O251*H251</f>
        <v>0</v>
      </c>
      <c r="Q251" s="228">
        <v>0.111</v>
      </c>
      <c r="R251" s="228">
        <f>Q251*H251</f>
        <v>5.6610000000000005</v>
      </c>
      <c r="S251" s="228">
        <v>0</v>
      </c>
      <c r="T251" s="229">
        <f>S251*H251</f>
        <v>0</v>
      </c>
      <c r="AR251" s="22" t="s">
        <v>185</v>
      </c>
      <c r="AT251" s="22" t="s">
        <v>290</v>
      </c>
      <c r="AU251" s="22" t="s">
        <v>82</v>
      </c>
      <c r="AY251" s="22" t="s">
        <v>138</v>
      </c>
      <c r="BE251" s="230">
        <f>IF(N251="základní",J251,0)</f>
        <v>0</v>
      </c>
      <c r="BF251" s="230">
        <f>IF(N251="snížená",J251,0)</f>
        <v>0</v>
      </c>
      <c r="BG251" s="230">
        <f>IF(N251="zákl. přenesená",J251,0)</f>
        <v>0</v>
      </c>
      <c r="BH251" s="230">
        <f>IF(N251="sníž. přenesená",J251,0)</f>
        <v>0</v>
      </c>
      <c r="BI251" s="230">
        <f>IF(N251="nulová",J251,0)</f>
        <v>0</v>
      </c>
      <c r="BJ251" s="22" t="s">
        <v>80</v>
      </c>
      <c r="BK251" s="230">
        <f>ROUND(I251*H251,2)</f>
        <v>0</v>
      </c>
      <c r="BL251" s="22" t="s">
        <v>145</v>
      </c>
      <c r="BM251" s="22" t="s">
        <v>680</v>
      </c>
    </row>
    <row r="252" s="11" customFormat="1">
      <c r="B252" s="234"/>
      <c r="C252" s="235"/>
      <c r="D252" s="231" t="s">
        <v>149</v>
      </c>
      <c r="E252" s="236" t="s">
        <v>16</v>
      </c>
      <c r="F252" s="237" t="s">
        <v>417</v>
      </c>
      <c r="G252" s="235"/>
      <c r="H252" s="238">
        <v>51</v>
      </c>
      <c r="I252" s="239"/>
      <c r="J252" s="235"/>
      <c r="K252" s="235"/>
      <c r="L252" s="240"/>
      <c r="M252" s="241"/>
      <c r="N252" s="242"/>
      <c r="O252" s="242"/>
      <c r="P252" s="242"/>
      <c r="Q252" s="242"/>
      <c r="R252" s="242"/>
      <c r="S252" s="242"/>
      <c r="T252" s="243"/>
      <c r="AT252" s="244" t="s">
        <v>149</v>
      </c>
      <c r="AU252" s="244" t="s">
        <v>82</v>
      </c>
      <c r="AV252" s="11" t="s">
        <v>82</v>
      </c>
      <c r="AW252" s="11" t="s">
        <v>35</v>
      </c>
      <c r="AX252" s="11" t="s">
        <v>72</v>
      </c>
      <c r="AY252" s="244" t="s">
        <v>138</v>
      </c>
    </row>
    <row r="253" s="12" customFormat="1">
      <c r="B253" s="245"/>
      <c r="C253" s="246"/>
      <c r="D253" s="231" t="s">
        <v>149</v>
      </c>
      <c r="E253" s="247" t="s">
        <v>16</v>
      </c>
      <c r="F253" s="248" t="s">
        <v>151</v>
      </c>
      <c r="G253" s="246"/>
      <c r="H253" s="249">
        <v>51</v>
      </c>
      <c r="I253" s="250"/>
      <c r="J253" s="246"/>
      <c r="K253" s="246"/>
      <c r="L253" s="251"/>
      <c r="M253" s="252"/>
      <c r="N253" s="253"/>
      <c r="O253" s="253"/>
      <c r="P253" s="253"/>
      <c r="Q253" s="253"/>
      <c r="R253" s="253"/>
      <c r="S253" s="253"/>
      <c r="T253" s="254"/>
      <c r="AT253" s="255" t="s">
        <v>149</v>
      </c>
      <c r="AU253" s="255" t="s">
        <v>82</v>
      </c>
      <c r="AV253" s="12" t="s">
        <v>145</v>
      </c>
      <c r="AW253" s="12" t="s">
        <v>35</v>
      </c>
      <c r="AX253" s="12" t="s">
        <v>80</v>
      </c>
      <c r="AY253" s="255" t="s">
        <v>138</v>
      </c>
    </row>
    <row r="254" s="1" customFormat="1" ht="16.5" customHeight="1">
      <c r="B254" s="44"/>
      <c r="C254" s="256" t="s">
        <v>385</v>
      </c>
      <c r="D254" s="256" t="s">
        <v>290</v>
      </c>
      <c r="E254" s="257" t="s">
        <v>681</v>
      </c>
      <c r="F254" s="258" t="s">
        <v>682</v>
      </c>
      <c r="G254" s="259" t="s">
        <v>172</v>
      </c>
      <c r="H254" s="260">
        <v>51</v>
      </c>
      <c r="I254" s="261"/>
      <c r="J254" s="262">
        <f>ROUND(I254*H254,2)</f>
        <v>0</v>
      </c>
      <c r="K254" s="258" t="s">
        <v>144</v>
      </c>
      <c r="L254" s="263"/>
      <c r="M254" s="264" t="s">
        <v>16</v>
      </c>
      <c r="N254" s="265" t="s">
        <v>43</v>
      </c>
      <c r="O254" s="45"/>
      <c r="P254" s="228">
        <f>O254*H254</f>
        <v>0</v>
      </c>
      <c r="Q254" s="228">
        <v>0.057000000000000002</v>
      </c>
      <c r="R254" s="228">
        <f>Q254*H254</f>
        <v>2.907</v>
      </c>
      <c r="S254" s="228">
        <v>0</v>
      </c>
      <c r="T254" s="229">
        <f>S254*H254</f>
        <v>0</v>
      </c>
      <c r="AR254" s="22" t="s">
        <v>185</v>
      </c>
      <c r="AT254" s="22" t="s">
        <v>290</v>
      </c>
      <c r="AU254" s="22" t="s">
        <v>82</v>
      </c>
      <c r="AY254" s="22" t="s">
        <v>138</v>
      </c>
      <c r="BE254" s="230">
        <f>IF(N254="základní",J254,0)</f>
        <v>0</v>
      </c>
      <c r="BF254" s="230">
        <f>IF(N254="snížená",J254,0)</f>
        <v>0</v>
      </c>
      <c r="BG254" s="230">
        <f>IF(N254="zákl. přenesená",J254,0)</f>
        <v>0</v>
      </c>
      <c r="BH254" s="230">
        <f>IF(N254="sníž. přenesená",J254,0)</f>
        <v>0</v>
      </c>
      <c r="BI254" s="230">
        <f>IF(N254="nulová",J254,0)</f>
        <v>0</v>
      </c>
      <c r="BJ254" s="22" t="s">
        <v>80</v>
      </c>
      <c r="BK254" s="230">
        <f>ROUND(I254*H254,2)</f>
        <v>0</v>
      </c>
      <c r="BL254" s="22" t="s">
        <v>145</v>
      </c>
      <c r="BM254" s="22" t="s">
        <v>683</v>
      </c>
    </row>
    <row r="255" s="11" customFormat="1">
      <c r="B255" s="234"/>
      <c r="C255" s="235"/>
      <c r="D255" s="231" t="s">
        <v>149</v>
      </c>
      <c r="E255" s="236" t="s">
        <v>16</v>
      </c>
      <c r="F255" s="237" t="s">
        <v>417</v>
      </c>
      <c r="G255" s="235"/>
      <c r="H255" s="238">
        <v>51</v>
      </c>
      <c r="I255" s="239"/>
      <c r="J255" s="235"/>
      <c r="K255" s="235"/>
      <c r="L255" s="240"/>
      <c r="M255" s="241"/>
      <c r="N255" s="242"/>
      <c r="O255" s="242"/>
      <c r="P255" s="242"/>
      <c r="Q255" s="242"/>
      <c r="R255" s="242"/>
      <c r="S255" s="242"/>
      <c r="T255" s="243"/>
      <c r="AT255" s="244" t="s">
        <v>149</v>
      </c>
      <c r="AU255" s="244" t="s">
        <v>82</v>
      </c>
      <c r="AV255" s="11" t="s">
        <v>82</v>
      </c>
      <c r="AW255" s="11" t="s">
        <v>35</v>
      </c>
      <c r="AX255" s="11" t="s">
        <v>72</v>
      </c>
      <c r="AY255" s="244" t="s">
        <v>138</v>
      </c>
    </row>
    <row r="256" s="12" customFormat="1">
      <c r="B256" s="245"/>
      <c r="C256" s="246"/>
      <c r="D256" s="231" t="s">
        <v>149</v>
      </c>
      <c r="E256" s="247" t="s">
        <v>16</v>
      </c>
      <c r="F256" s="248" t="s">
        <v>151</v>
      </c>
      <c r="G256" s="246"/>
      <c r="H256" s="249">
        <v>51</v>
      </c>
      <c r="I256" s="250"/>
      <c r="J256" s="246"/>
      <c r="K256" s="246"/>
      <c r="L256" s="251"/>
      <c r="M256" s="252"/>
      <c r="N256" s="253"/>
      <c r="O256" s="253"/>
      <c r="P256" s="253"/>
      <c r="Q256" s="253"/>
      <c r="R256" s="253"/>
      <c r="S256" s="253"/>
      <c r="T256" s="254"/>
      <c r="AT256" s="255" t="s">
        <v>149</v>
      </c>
      <c r="AU256" s="255" t="s">
        <v>82</v>
      </c>
      <c r="AV256" s="12" t="s">
        <v>145</v>
      </c>
      <c r="AW256" s="12" t="s">
        <v>35</v>
      </c>
      <c r="AX256" s="12" t="s">
        <v>80</v>
      </c>
      <c r="AY256" s="255" t="s">
        <v>138</v>
      </c>
    </row>
    <row r="257" s="1" customFormat="1" ht="16.5" customHeight="1">
      <c r="B257" s="44"/>
      <c r="C257" s="256" t="s">
        <v>390</v>
      </c>
      <c r="D257" s="256" t="s">
        <v>290</v>
      </c>
      <c r="E257" s="257" t="s">
        <v>684</v>
      </c>
      <c r="F257" s="258" t="s">
        <v>685</v>
      </c>
      <c r="G257" s="259" t="s">
        <v>172</v>
      </c>
      <c r="H257" s="260">
        <v>51</v>
      </c>
      <c r="I257" s="261"/>
      <c r="J257" s="262">
        <f>ROUND(I257*H257,2)</f>
        <v>0</v>
      </c>
      <c r="K257" s="258" t="s">
        <v>144</v>
      </c>
      <c r="L257" s="263"/>
      <c r="M257" s="264" t="s">
        <v>16</v>
      </c>
      <c r="N257" s="265" t="s">
        <v>43</v>
      </c>
      <c r="O257" s="45"/>
      <c r="P257" s="228">
        <f>O257*H257</f>
        <v>0</v>
      </c>
      <c r="Q257" s="228">
        <v>0.027</v>
      </c>
      <c r="R257" s="228">
        <f>Q257*H257</f>
        <v>1.377</v>
      </c>
      <c r="S257" s="228">
        <v>0</v>
      </c>
      <c r="T257" s="229">
        <f>S257*H257</f>
        <v>0</v>
      </c>
      <c r="AR257" s="22" t="s">
        <v>185</v>
      </c>
      <c r="AT257" s="22" t="s">
        <v>290</v>
      </c>
      <c r="AU257" s="22" t="s">
        <v>82</v>
      </c>
      <c r="AY257" s="22" t="s">
        <v>138</v>
      </c>
      <c r="BE257" s="230">
        <f>IF(N257="základní",J257,0)</f>
        <v>0</v>
      </c>
      <c r="BF257" s="230">
        <f>IF(N257="snížená",J257,0)</f>
        <v>0</v>
      </c>
      <c r="BG257" s="230">
        <f>IF(N257="zákl. přenesená",J257,0)</f>
        <v>0</v>
      </c>
      <c r="BH257" s="230">
        <f>IF(N257="sníž. přenesená",J257,0)</f>
        <v>0</v>
      </c>
      <c r="BI257" s="230">
        <f>IF(N257="nulová",J257,0)</f>
        <v>0</v>
      </c>
      <c r="BJ257" s="22" t="s">
        <v>80</v>
      </c>
      <c r="BK257" s="230">
        <f>ROUND(I257*H257,2)</f>
        <v>0</v>
      </c>
      <c r="BL257" s="22" t="s">
        <v>145</v>
      </c>
      <c r="BM257" s="22" t="s">
        <v>686</v>
      </c>
    </row>
    <row r="258" s="11" customFormat="1">
      <c r="B258" s="234"/>
      <c r="C258" s="235"/>
      <c r="D258" s="231" t="s">
        <v>149</v>
      </c>
      <c r="E258" s="236" t="s">
        <v>16</v>
      </c>
      <c r="F258" s="237" t="s">
        <v>417</v>
      </c>
      <c r="G258" s="235"/>
      <c r="H258" s="238">
        <v>51</v>
      </c>
      <c r="I258" s="239"/>
      <c r="J258" s="235"/>
      <c r="K258" s="235"/>
      <c r="L258" s="240"/>
      <c r="M258" s="241"/>
      <c r="N258" s="242"/>
      <c r="O258" s="242"/>
      <c r="P258" s="242"/>
      <c r="Q258" s="242"/>
      <c r="R258" s="242"/>
      <c r="S258" s="242"/>
      <c r="T258" s="243"/>
      <c r="AT258" s="244" t="s">
        <v>149</v>
      </c>
      <c r="AU258" s="244" t="s">
        <v>82</v>
      </c>
      <c r="AV258" s="11" t="s">
        <v>82</v>
      </c>
      <c r="AW258" s="11" t="s">
        <v>35</v>
      </c>
      <c r="AX258" s="11" t="s">
        <v>72</v>
      </c>
      <c r="AY258" s="244" t="s">
        <v>138</v>
      </c>
    </row>
    <row r="259" s="12" customFormat="1">
      <c r="B259" s="245"/>
      <c r="C259" s="246"/>
      <c r="D259" s="231" t="s">
        <v>149</v>
      </c>
      <c r="E259" s="247" t="s">
        <v>16</v>
      </c>
      <c r="F259" s="248" t="s">
        <v>151</v>
      </c>
      <c r="G259" s="246"/>
      <c r="H259" s="249">
        <v>51</v>
      </c>
      <c r="I259" s="250"/>
      <c r="J259" s="246"/>
      <c r="K259" s="246"/>
      <c r="L259" s="251"/>
      <c r="M259" s="252"/>
      <c r="N259" s="253"/>
      <c r="O259" s="253"/>
      <c r="P259" s="253"/>
      <c r="Q259" s="253"/>
      <c r="R259" s="253"/>
      <c r="S259" s="253"/>
      <c r="T259" s="254"/>
      <c r="AT259" s="255" t="s">
        <v>149</v>
      </c>
      <c r="AU259" s="255" t="s">
        <v>82</v>
      </c>
      <c r="AV259" s="12" t="s">
        <v>145</v>
      </c>
      <c r="AW259" s="12" t="s">
        <v>35</v>
      </c>
      <c r="AX259" s="12" t="s">
        <v>80</v>
      </c>
      <c r="AY259" s="255" t="s">
        <v>138</v>
      </c>
    </row>
    <row r="260" s="1" customFormat="1" ht="25.5" customHeight="1">
      <c r="B260" s="44"/>
      <c r="C260" s="219" t="s">
        <v>395</v>
      </c>
      <c r="D260" s="219" t="s">
        <v>140</v>
      </c>
      <c r="E260" s="220" t="s">
        <v>687</v>
      </c>
      <c r="F260" s="221" t="s">
        <v>688</v>
      </c>
      <c r="G260" s="222" t="s">
        <v>172</v>
      </c>
      <c r="H260" s="223">
        <v>51</v>
      </c>
      <c r="I260" s="224"/>
      <c r="J260" s="225">
        <f>ROUND(I260*H260,2)</f>
        <v>0</v>
      </c>
      <c r="K260" s="221" t="s">
        <v>144</v>
      </c>
      <c r="L260" s="70"/>
      <c r="M260" s="226" t="s">
        <v>16</v>
      </c>
      <c r="N260" s="227" t="s">
        <v>43</v>
      </c>
      <c r="O260" s="45"/>
      <c r="P260" s="228">
        <f>O260*H260</f>
        <v>0</v>
      </c>
      <c r="Q260" s="228">
        <v>0.0093600000000000003</v>
      </c>
      <c r="R260" s="228">
        <f>Q260*H260</f>
        <v>0.47736000000000001</v>
      </c>
      <c r="S260" s="228">
        <v>0</v>
      </c>
      <c r="T260" s="229">
        <f>S260*H260</f>
        <v>0</v>
      </c>
      <c r="AR260" s="22" t="s">
        <v>145</v>
      </c>
      <c r="AT260" s="22" t="s">
        <v>140</v>
      </c>
      <c r="AU260" s="22" t="s">
        <v>82</v>
      </c>
      <c r="AY260" s="22" t="s">
        <v>138</v>
      </c>
      <c r="BE260" s="230">
        <f>IF(N260="základní",J260,0)</f>
        <v>0</v>
      </c>
      <c r="BF260" s="230">
        <f>IF(N260="snížená",J260,0)</f>
        <v>0</v>
      </c>
      <c r="BG260" s="230">
        <f>IF(N260="zákl. přenesená",J260,0)</f>
        <v>0</v>
      </c>
      <c r="BH260" s="230">
        <f>IF(N260="sníž. přenesená",J260,0)</f>
        <v>0</v>
      </c>
      <c r="BI260" s="230">
        <f>IF(N260="nulová",J260,0)</f>
        <v>0</v>
      </c>
      <c r="BJ260" s="22" t="s">
        <v>80</v>
      </c>
      <c r="BK260" s="230">
        <f>ROUND(I260*H260,2)</f>
        <v>0</v>
      </c>
      <c r="BL260" s="22" t="s">
        <v>145</v>
      </c>
      <c r="BM260" s="22" t="s">
        <v>689</v>
      </c>
    </row>
    <row r="261" s="1" customFormat="1">
      <c r="B261" s="44"/>
      <c r="C261" s="72"/>
      <c r="D261" s="231" t="s">
        <v>147</v>
      </c>
      <c r="E261" s="72"/>
      <c r="F261" s="232" t="s">
        <v>690</v>
      </c>
      <c r="G261" s="72"/>
      <c r="H261" s="72"/>
      <c r="I261" s="189"/>
      <c r="J261" s="72"/>
      <c r="K261" s="72"/>
      <c r="L261" s="70"/>
      <c r="M261" s="233"/>
      <c r="N261" s="45"/>
      <c r="O261" s="45"/>
      <c r="P261" s="45"/>
      <c r="Q261" s="45"/>
      <c r="R261" s="45"/>
      <c r="S261" s="45"/>
      <c r="T261" s="93"/>
      <c r="AT261" s="22" t="s">
        <v>147</v>
      </c>
      <c r="AU261" s="22" t="s">
        <v>82</v>
      </c>
    </row>
    <row r="262" s="11" customFormat="1">
      <c r="B262" s="234"/>
      <c r="C262" s="235"/>
      <c r="D262" s="231" t="s">
        <v>149</v>
      </c>
      <c r="E262" s="236" t="s">
        <v>16</v>
      </c>
      <c r="F262" s="237" t="s">
        <v>674</v>
      </c>
      <c r="G262" s="235"/>
      <c r="H262" s="238">
        <v>51</v>
      </c>
      <c r="I262" s="239"/>
      <c r="J262" s="235"/>
      <c r="K262" s="235"/>
      <c r="L262" s="240"/>
      <c r="M262" s="241"/>
      <c r="N262" s="242"/>
      <c r="O262" s="242"/>
      <c r="P262" s="242"/>
      <c r="Q262" s="242"/>
      <c r="R262" s="242"/>
      <c r="S262" s="242"/>
      <c r="T262" s="243"/>
      <c r="AT262" s="244" t="s">
        <v>149</v>
      </c>
      <c r="AU262" s="244" t="s">
        <v>82</v>
      </c>
      <c r="AV262" s="11" t="s">
        <v>82</v>
      </c>
      <c r="AW262" s="11" t="s">
        <v>35</v>
      </c>
      <c r="AX262" s="11" t="s">
        <v>72</v>
      </c>
      <c r="AY262" s="244" t="s">
        <v>138</v>
      </c>
    </row>
    <row r="263" s="12" customFormat="1">
      <c r="B263" s="245"/>
      <c r="C263" s="246"/>
      <c r="D263" s="231" t="s">
        <v>149</v>
      </c>
      <c r="E263" s="247" t="s">
        <v>16</v>
      </c>
      <c r="F263" s="248" t="s">
        <v>151</v>
      </c>
      <c r="G263" s="246"/>
      <c r="H263" s="249">
        <v>51</v>
      </c>
      <c r="I263" s="250"/>
      <c r="J263" s="246"/>
      <c r="K263" s="246"/>
      <c r="L263" s="251"/>
      <c r="M263" s="252"/>
      <c r="N263" s="253"/>
      <c r="O263" s="253"/>
      <c r="P263" s="253"/>
      <c r="Q263" s="253"/>
      <c r="R263" s="253"/>
      <c r="S263" s="253"/>
      <c r="T263" s="254"/>
      <c r="AT263" s="255" t="s">
        <v>149</v>
      </c>
      <c r="AU263" s="255" t="s">
        <v>82</v>
      </c>
      <c r="AV263" s="12" t="s">
        <v>145</v>
      </c>
      <c r="AW263" s="12" t="s">
        <v>35</v>
      </c>
      <c r="AX263" s="12" t="s">
        <v>80</v>
      </c>
      <c r="AY263" s="255" t="s">
        <v>138</v>
      </c>
    </row>
    <row r="264" s="1" customFormat="1" ht="16.5" customHeight="1">
      <c r="B264" s="44"/>
      <c r="C264" s="256" t="s">
        <v>402</v>
      </c>
      <c r="D264" s="256" t="s">
        <v>290</v>
      </c>
      <c r="E264" s="257" t="s">
        <v>691</v>
      </c>
      <c r="F264" s="258" t="s">
        <v>692</v>
      </c>
      <c r="G264" s="259" t="s">
        <v>172</v>
      </c>
      <c r="H264" s="260">
        <v>51</v>
      </c>
      <c r="I264" s="261"/>
      <c r="J264" s="262">
        <f>ROUND(I264*H264,2)</f>
        <v>0</v>
      </c>
      <c r="K264" s="258" t="s">
        <v>144</v>
      </c>
      <c r="L264" s="263"/>
      <c r="M264" s="264" t="s">
        <v>16</v>
      </c>
      <c r="N264" s="265" t="s">
        <v>43</v>
      </c>
      <c r="O264" s="45"/>
      <c r="P264" s="228">
        <f>O264*H264</f>
        <v>0</v>
      </c>
      <c r="Q264" s="228">
        <v>0.0040000000000000001</v>
      </c>
      <c r="R264" s="228">
        <f>Q264*H264</f>
        <v>0.20400000000000002</v>
      </c>
      <c r="S264" s="228">
        <v>0</v>
      </c>
      <c r="T264" s="229">
        <f>S264*H264</f>
        <v>0</v>
      </c>
      <c r="AR264" s="22" t="s">
        <v>185</v>
      </c>
      <c r="AT264" s="22" t="s">
        <v>290</v>
      </c>
      <c r="AU264" s="22" t="s">
        <v>82</v>
      </c>
      <c r="AY264" s="22" t="s">
        <v>138</v>
      </c>
      <c r="BE264" s="230">
        <f>IF(N264="základní",J264,0)</f>
        <v>0</v>
      </c>
      <c r="BF264" s="230">
        <f>IF(N264="snížená",J264,0)</f>
        <v>0</v>
      </c>
      <c r="BG264" s="230">
        <f>IF(N264="zákl. přenesená",J264,0)</f>
        <v>0</v>
      </c>
      <c r="BH264" s="230">
        <f>IF(N264="sníž. přenesená",J264,0)</f>
        <v>0</v>
      </c>
      <c r="BI264" s="230">
        <f>IF(N264="nulová",J264,0)</f>
        <v>0</v>
      </c>
      <c r="BJ264" s="22" t="s">
        <v>80</v>
      </c>
      <c r="BK264" s="230">
        <f>ROUND(I264*H264,2)</f>
        <v>0</v>
      </c>
      <c r="BL264" s="22" t="s">
        <v>145</v>
      </c>
      <c r="BM264" s="22" t="s">
        <v>693</v>
      </c>
    </row>
    <row r="265" s="11" customFormat="1">
      <c r="B265" s="234"/>
      <c r="C265" s="235"/>
      <c r="D265" s="231" t="s">
        <v>149</v>
      </c>
      <c r="E265" s="236" t="s">
        <v>16</v>
      </c>
      <c r="F265" s="237" t="s">
        <v>417</v>
      </c>
      <c r="G265" s="235"/>
      <c r="H265" s="238">
        <v>51</v>
      </c>
      <c r="I265" s="239"/>
      <c r="J265" s="235"/>
      <c r="K265" s="235"/>
      <c r="L265" s="240"/>
      <c r="M265" s="241"/>
      <c r="N265" s="242"/>
      <c r="O265" s="242"/>
      <c r="P265" s="242"/>
      <c r="Q265" s="242"/>
      <c r="R265" s="242"/>
      <c r="S265" s="242"/>
      <c r="T265" s="243"/>
      <c r="AT265" s="244" t="s">
        <v>149</v>
      </c>
      <c r="AU265" s="244" t="s">
        <v>82</v>
      </c>
      <c r="AV265" s="11" t="s">
        <v>82</v>
      </c>
      <c r="AW265" s="11" t="s">
        <v>35</v>
      </c>
      <c r="AX265" s="11" t="s">
        <v>72</v>
      </c>
      <c r="AY265" s="244" t="s">
        <v>138</v>
      </c>
    </row>
    <row r="266" s="12" customFormat="1">
      <c r="B266" s="245"/>
      <c r="C266" s="246"/>
      <c r="D266" s="231" t="s">
        <v>149</v>
      </c>
      <c r="E266" s="247" t="s">
        <v>16</v>
      </c>
      <c r="F266" s="248" t="s">
        <v>151</v>
      </c>
      <c r="G266" s="246"/>
      <c r="H266" s="249">
        <v>51</v>
      </c>
      <c r="I266" s="250"/>
      <c r="J266" s="246"/>
      <c r="K266" s="246"/>
      <c r="L266" s="251"/>
      <c r="M266" s="252"/>
      <c r="N266" s="253"/>
      <c r="O266" s="253"/>
      <c r="P266" s="253"/>
      <c r="Q266" s="253"/>
      <c r="R266" s="253"/>
      <c r="S266" s="253"/>
      <c r="T266" s="254"/>
      <c r="AT266" s="255" t="s">
        <v>149</v>
      </c>
      <c r="AU266" s="255" t="s">
        <v>82</v>
      </c>
      <c r="AV266" s="12" t="s">
        <v>145</v>
      </c>
      <c r="AW266" s="12" t="s">
        <v>35</v>
      </c>
      <c r="AX266" s="12" t="s">
        <v>80</v>
      </c>
      <c r="AY266" s="255" t="s">
        <v>138</v>
      </c>
    </row>
    <row r="267" s="1" customFormat="1" ht="16.5" customHeight="1">
      <c r="B267" s="44"/>
      <c r="C267" s="256" t="s">
        <v>407</v>
      </c>
      <c r="D267" s="256" t="s">
        <v>290</v>
      </c>
      <c r="E267" s="257" t="s">
        <v>694</v>
      </c>
      <c r="F267" s="258" t="s">
        <v>695</v>
      </c>
      <c r="G267" s="259" t="s">
        <v>172</v>
      </c>
      <c r="H267" s="260">
        <v>51</v>
      </c>
      <c r="I267" s="261"/>
      <c r="J267" s="262">
        <f>ROUND(I267*H267,2)</f>
        <v>0</v>
      </c>
      <c r="K267" s="258" t="s">
        <v>16</v>
      </c>
      <c r="L267" s="263"/>
      <c r="M267" s="264" t="s">
        <v>16</v>
      </c>
      <c r="N267" s="265" t="s">
        <v>43</v>
      </c>
      <c r="O267" s="45"/>
      <c r="P267" s="228">
        <f>O267*H267</f>
        <v>0</v>
      </c>
      <c r="Q267" s="228">
        <v>0.068000000000000005</v>
      </c>
      <c r="R267" s="228">
        <f>Q267*H267</f>
        <v>3.4680000000000004</v>
      </c>
      <c r="S267" s="228">
        <v>0</v>
      </c>
      <c r="T267" s="229">
        <f>S267*H267</f>
        <v>0</v>
      </c>
      <c r="AR267" s="22" t="s">
        <v>185</v>
      </c>
      <c r="AT267" s="22" t="s">
        <v>290</v>
      </c>
      <c r="AU267" s="22" t="s">
        <v>82</v>
      </c>
      <c r="AY267" s="22" t="s">
        <v>138</v>
      </c>
      <c r="BE267" s="230">
        <f>IF(N267="základní",J267,0)</f>
        <v>0</v>
      </c>
      <c r="BF267" s="230">
        <f>IF(N267="snížená",J267,0)</f>
        <v>0</v>
      </c>
      <c r="BG267" s="230">
        <f>IF(N267="zákl. přenesená",J267,0)</f>
        <v>0</v>
      </c>
      <c r="BH267" s="230">
        <f>IF(N267="sníž. přenesená",J267,0)</f>
        <v>0</v>
      </c>
      <c r="BI267" s="230">
        <f>IF(N267="nulová",J267,0)</f>
        <v>0</v>
      </c>
      <c r="BJ267" s="22" t="s">
        <v>80</v>
      </c>
      <c r="BK267" s="230">
        <f>ROUND(I267*H267,2)</f>
        <v>0</v>
      </c>
      <c r="BL267" s="22" t="s">
        <v>145</v>
      </c>
      <c r="BM267" s="22" t="s">
        <v>696</v>
      </c>
    </row>
    <row r="268" s="11" customFormat="1">
      <c r="B268" s="234"/>
      <c r="C268" s="235"/>
      <c r="D268" s="231" t="s">
        <v>149</v>
      </c>
      <c r="E268" s="236" t="s">
        <v>16</v>
      </c>
      <c r="F268" s="237" t="s">
        <v>417</v>
      </c>
      <c r="G268" s="235"/>
      <c r="H268" s="238">
        <v>51</v>
      </c>
      <c r="I268" s="239"/>
      <c r="J268" s="235"/>
      <c r="K268" s="235"/>
      <c r="L268" s="240"/>
      <c r="M268" s="241"/>
      <c r="N268" s="242"/>
      <c r="O268" s="242"/>
      <c r="P268" s="242"/>
      <c r="Q268" s="242"/>
      <c r="R268" s="242"/>
      <c r="S268" s="242"/>
      <c r="T268" s="243"/>
      <c r="AT268" s="244" t="s">
        <v>149</v>
      </c>
      <c r="AU268" s="244" t="s">
        <v>82</v>
      </c>
      <c r="AV268" s="11" t="s">
        <v>82</v>
      </c>
      <c r="AW268" s="11" t="s">
        <v>35</v>
      </c>
      <c r="AX268" s="11" t="s">
        <v>72</v>
      </c>
      <c r="AY268" s="244" t="s">
        <v>138</v>
      </c>
    </row>
    <row r="269" s="12" customFormat="1">
      <c r="B269" s="245"/>
      <c r="C269" s="246"/>
      <c r="D269" s="231" t="s">
        <v>149</v>
      </c>
      <c r="E269" s="247" t="s">
        <v>16</v>
      </c>
      <c r="F269" s="248" t="s">
        <v>151</v>
      </c>
      <c r="G269" s="246"/>
      <c r="H269" s="249">
        <v>51</v>
      </c>
      <c r="I269" s="250"/>
      <c r="J269" s="246"/>
      <c r="K269" s="246"/>
      <c r="L269" s="251"/>
      <c r="M269" s="252"/>
      <c r="N269" s="253"/>
      <c r="O269" s="253"/>
      <c r="P269" s="253"/>
      <c r="Q269" s="253"/>
      <c r="R269" s="253"/>
      <c r="S269" s="253"/>
      <c r="T269" s="254"/>
      <c r="AT269" s="255" t="s">
        <v>149</v>
      </c>
      <c r="AU269" s="255" t="s">
        <v>82</v>
      </c>
      <c r="AV269" s="12" t="s">
        <v>145</v>
      </c>
      <c r="AW269" s="12" t="s">
        <v>35</v>
      </c>
      <c r="AX269" s="12" t="s">
        <v>80</v>
      </c>
      <c r="AY269" s="255" t="s">
        <v>138</v>
      </c>
    </row>
    <row r="270" s="1" customFormat="1" ht="25.5" customHeight="1">
      <c r="B270" s="44"/>
      <c r="C270" s="219" t="s">
        <v>412</v>
      </c>
      <c r="D270" s="219" t="s">
        <v>140</v>
      </c>
      <c r="E270" s="220" t="s">
        <v>697</v>
      </c>
      <c r="F270" s="221" t="s">
        <v>698</v>
      </c>
      <c r="G270" s="222" t="s">
        <v>197</v>
      </c>
      <c r="H270" s="223">
        <v>22.07</v>
      </c>
      <c r="I270" s="224"/>
      <c r="J270" s="225">
        <f>ROUND(I270*H270,2)</f>
        <v>0</v>
      </c>
      <c r="K270" s="221" t="s">
        <v>144</v>
      </c>
      <c r="L270" s="70"/>
      <c r="M270" s="226" t="s">
        <v>16</v>
      </c>
      <c r="N270" s="227" t="s">
        <v>43</v>
      </c>
      <c r="O270" s="45"/>
      <c r="P270" s="228">
        <f>O270*H270</f>
        <v>0</v>
      </c>
      <c r="Q270" s="228">
        <v>0</v>
      </c>
      <c r="R270" s="228">
        <f>Q270*H270</f>
        <v>0</v>
      </c>
      <c r="S270" s="228">
        <v>0</v>
      </c>
      <c r="T270" s="229">
        <f>S270*H270</f>
        <v>0</v>
      </c>
      <c r="AR270" s="22" t="s">
        <v>145</v>
      </c>
      <c r="AT270" s="22" t="s">
        <v>140</v>
      </c>
      <c r="AU270" s="22" t="s">
        <v>82</v>
      </c>
      <c r="AY270" s="22" t="s">
        <v>138</v>
      </c>
      <c r="BE270" s="230">
        <f>IF(N270="základní",J270,0)</f>
        <v>0</v>
      </c>
      <c r="BF270" s="230">
        <f>IF(N270="snížená",J270,0)</f>
        <v>0</v>
      </c>
      <c r="BG270" s="230">
        <f>IF(N270="zákl. přenesená",J270,0)</f>
        <v>0</v>
      </c>
      <c r="BH270" s="230">
        <f>IF(N270="sníž. přenesená",J270,0)</f>
        <v>0</v>
      </c>
      <c r="BI270" s="230">
        <f>IF(N270="nulová",J270,0)</f>
        <v>0</v>
      </c>
      <c r="BJ270" s="22" t="s">
        <v>80</v>
      </c>
      <c r="BK270" s="230">
        <f>ROUND(I270*H270,2)</f>
        <v>0</v>
      </c>
      <c r="BL270" s="22" t="s">
        <v>145</v>
      </c>
      <c r="BM270" s="22" t="s">
        <v>699</v>
      </c>
    </row>
    <row r="271" s="1" customFormat="1">
      <c r="B271" s="44"/>
      <c r="C271" s="72"/>
      <c r="D271" s="231" t="s">
        <v>147</v>
      </c>
      <c r="E271" s="72"/>
      <c r="F271" s="232" t="s">
        <v>537</v>
      </c>
      <c r="G271" s="72"/>
      <c r="H271" s="72"/>
      <c r="I271" s="189"/>
      <c r="J271" s="72"/>
      <c r="K271" s="72"/>
      <c r="L271" s="70"/>
      <c r="M271" s="233"/>
      <c r="N271" s="45"/>
      <c r="O271" s="45"/>
      <c r="P271" s="45"/>
      <c r="Q271" s="45"/>
      <c r="R271" s="45"/>
      <c r="S271" s="45"/>
      <c r="T271" s="93"/>
      <c r="AT271" s="22" t="s">
        <v>147</v>
      </c>
      <c r="AU271" s="22" t="s">
        <v>82</v>
      </c>
    </row>
    <row r="272" s="11" customFormat="1">
      <c r="B272" s="234"/>
      <c r="C272" s="235"/>
      <c r="D272" s="231" t="s">
        <v>149</v>
      </c>
      <c r="E272" s="236" t="s">
        <v>16</v>
      </c>
      <c r="F272" s="237" t="s">
        <v>700</v>
      </c>
      <c r="G272" s="235"/>
      <c r="H272" s="238">
        <v>22.07</v>
      </c>
      <c r="I272" s="239"/>
      <c r="J272" s="235"/>
      <c r="K272" s="235"/>
      <c r="L272" s="240"/>
      <c r="M272" s="241"/>
      <c r="N272" s="242"/>
      <c r="O272" s="242"/>
      <c r="P272" s="242"/>
      <c r="Q272" s="242"/>
      <c r="R272" s="242"/>
      <c r="S272" s="242"/>
      <c r="T272" s="243"/>
      <c r="AT272" s="244" t="s">
        <v>149</v>
      </c>
      <c r="AU272" s="244" t="s">
        <v>82</v>
      </c>
      <c r="AV272" s="11" t="s">
        <v>82</v>
      </c>
      <c r="AW272" s="11" t="s">
        <v>35</v>
      </c>
      <c r="AX272" s="11" t="s">
        <v>72</v>
      </c>
      <c r="AY272" s="244" t="s">
        <v>138</v>
      </c>
    </row>
    <row r="273" s="12" customFormat="1">
      <c r="B273" s="245"/>
      <c r="C273" s="246"/>
      <c r="D273" s="231" t="s">
        <v>149</v>
      </c>
      <c r="E273" s="247" t="s">
        <v>16</v>
      </c>
      <c r="F273" s="248" t="s">
        <v>151</v>
      </c>
      <c r="G273" s="246"/>
      <c r="H273" s="249">
        <v>22.07</v>
      </c>
      <c r="I273" s="250"/>
      <c r="J273" s="246"/>
      <c r="K273" s="246"/>
      <c r="L273" s="251"/>
      <c r="M273" s="252"/>
      <c r="N273" s="253"/>
      <c r="O273" s="253"/>
      <c r="P273" s="253"/>
      <c r="Q273" s="253"/>
      <c r="R273" s="253"/>
      <c r="S273" s="253"/>
      <c r="T273" s="254"/>
      <c r="AT273" s="255" t="s">
        <v>149</v>
      </c>
      <c r="AU273" s="255" t="s">
        <v>82</v>
      </c>
      <c r="AV273" s="12" t="s">
        <v>145</v>
      </c>
      <c r="AW273" s="12" t="s">
        <v>35</v>
      </c>
      <c r="AX273" s="12" t="s">
        <v>80</v>
      </c>
      <c r="AY273" s="255" t="s">
        <v>138</v>
      </c>
    </row>
    <row r="274" s="1" customFormat="1" ht="16.5" customHeight="1">
      <c r="B274" s="44"/>
      <c r="C274" s="219" t="s">
        <v>417</v>
      </c>
      <c r="D274" s="219" t="s">
        <v>140</v>
      </c>
      <c r="E274" s="220" t="s">
        <v>701</v>
      </c>
      <c r="F274" s="221" t="s">
        <v>702</v>
      </c>
      <c r="G274" s="222" t="s">
        <v>239</v>
      </c>
      <c r="H274" s="223">
        <v>176.56</v>
      </c>
      <c r="I274" s="224"/>
      <c r="J274" s="225">
        <f>ROUND(I274*H274,2)</f>
        <v>0</v>
      </c>
      <c r="K274" s="221" t="s">
        <v>144</v>
      </c>
      <c r="L274" s="70"/>
      <c r="M274" s="226" t="s">
        <v>16</v>
      </c>
      <c r="N274" s="227" t="s">
        <v>43</v>
      </c>
      <c r="O274" s="45"/>
      <c r="P274" s="228">
        <f>O274*H274</f>
        <v>0</v>
      </c>
      <c r="Q274" s="228">
        <v>0.0040200000000000001</v>
      </c>
      <c r="R274" s="228">
        <f>Q274*H274</f>
        <v>0.70977120000000005</v>
      </c>
      <c r="S274" s="228">
        <v>0</v>
      </c>
      <c r="T274" s="229">
        <f>S274*H274</f>
        <v>0</v>
      </c>
      <c r="AR274" s="22" t="s">
        <v>145</v>
      </c>
      <c r="AT274" s="22" t="s">
        <v>140</v>
      </c>
      <c r="AU274" s="22" t="s">
        <v>82</v>
      </c>
      <c r="AY274" s="22" t="s">
        <v>138</v>
      </c>
      <c r="BE274" s="230">
        <f>IF(N274="základní",J274,0)</f>
        <v>0</v>
      </c>
      <c r="BF274" s="230">
        <f>IF(N274="snížená",J274,0)</f>
        <v>0</v>
      </c>
      <c r="BG274" s="230">
        <f>IF(N274="zákl. přenesená",J274,0)</f>
        <v>0</v>
      </c>
      <c r="BH274" s="230">
        <f>IF(N274="sníž. přenesená",J274,0)</f>
        <v>0</v>
      </c>
      <c r="BI274" s="230">
        <f>IF(N274="nulová",J274,0)</f>
        <v>0</v>
      </c>
      <c r="BJ274" s="22" t="s">
        <v>80</v>
      </c>
      <c r="BK274" s="230">
        <f>ROUND(I274*H274,2)</f>
        <v>0</v>
      </c>
      <c r="BL274" s="22" t="s">
        <v>145</v>
      </c>
      <c r="BM274" s="22" t="s">
        <v>703</v>
      </c>
    </row>
    <row r="275" s="11" customFormat="1">
      <c r="B275" s="234"/>
      <c r="C275" s="235"/>
      <c r="D275" s="231" t="s">
        <v>149</v>
      </c>
      <c r="E275" s="236" t="s">
        <v>16</v>
      </c>
      <c r="F275" s="237" t="s">
        <v>704</v>
      </c>
      <c r="G275" s="235"/>
      <c r="H275" s="238">
        <v>176.56</v>
      </c>
      <c r="I275" s="239"/>
      <c r="J275" s="235"/>
      <c r="K275" s="235"/>
      <c r="L275" s="240"/>
      <c r="M275" s="241"/>
      <c r="N275" s="242"/>
      <c r="O275" s="242"/>
      <c r="P275" s="242"/>
      <c r="Q275" s="242"/>
      <c r="R275" s="242"/>
      <c r="S275" s="242"/>
      <c r="T275" s="243"/>
      <c r="AT275" s="244" t="s">
        <v>149</v>
      </c>
      <c r="AU275" s="244" t="s">
        <v>82</v>
      </c>
      <c r="AV275" s="11" t="s">
        <v>82</v>
      </c>
      <c r="AW275" s="11" t="s">
        <v>35</v>
      </c>
      <c r="AX275" s="11" t="s">
        <v>72</v>
      </c>
      <c r="AY275" s="244" t="s">
        <v>138</v>
      </c>
    </row>
    <row r="276" s="12" customFormat="1">
      <c r="B276" s="245"/>
      <c r="C276" s="246"/>
      <c r="D276" s="231" t="s">
        <v>149</v>
      </c>
      <c r="E276" s="247" t="s">
        <v>16</v>
      </c>
      <c r="F276" s="248" t="s">
        <v>151</v>
      </c>
      <c r="G276" s="246"/>
      <c r="H276" s="249">
        <v>176.56</v>
      </c>
      <c r="I276" s="250"/>
      <c r="J276" s="246"/>
      <c r="K276" s="246"/>
      <c r="L276" s="251"/>
      <c r="M276" s="252"/>
      <c r="N276" s="253"/>
      <c r="O276" s="253"/>
      <c r="P276" s="253"/>
      <c r="Q276" s="253"/>
      <c r="R276" s="253"/>
      <c r="S276" s="253"/>
      <c r="T276" s="254"/>
      <c r="AT276" s="255" t="s">
        <v>149</v>
      </c>
      <c r="AU276" s="255" t="s">
        <v>82</v>
      </c>
      <c r="AV276" s="12" t="s">
        <v>145</v>
      </c>
      <c r="AW276" s="12" t="s">
        <v>35</v>
      </c>
      <c r="AX276" s="12" t="s">
        <v>80</v>
      </c>
      <c r="AY276" s="255" t="s">
        <v>138</v>
      </c>
    </row>
    <row r="277" s="1" customFormat="1" ht="16.5" customHeight="1">
      <c r="B277" s="44"/>
      <c r="C277" s="219" t="s">
        <v>424</v>
      </c>
      <c r="D277" s="219" t="s">
        <v>140</v>
      </c>
      <c r="E277" s="220" t="s">
        <v>551</v>
      </c>
      <c r="F277" s="221" t="s">
        <v>552</v>
      </c>
      <c r="G277" s="222" t="s">
        <v>161</v>
      </c>
      <c r="H277" s="223">
        <v>1745.2000000000001</v>
      </c>
      <c r="I277" s="224"/>
      <c r="J277" s="225">
        <f>ROUND(I277*H277,2)</f>
        <v>0</v>
      </c>
      <c r="K277" s="221" t="s">
        <v>144</v>
      </c>
      <c r="L277" s="70"/>
      <c r="M277" s="226" t="s">
        <v>16</v>
      </c>
      <c r="N277" s="227" t="s">
        <v>43</v>
      </c>
      <c r="O277" s="45"/>
      <c r="P277" s="228">
        <f>O277*H277</f>
        <v>0</v>
      </c>
      <c r="Q277" s="228">
        <v>0.00012999999999999999</v>
      </c>
      <c r="R277" s="228">
        <f>Q277*H277</f>
        <v>0.22687599999999999</v>
      </c>
      <c r="S277" s="228">
        <v>0</v>
      </c>
      <c r="T277" s="229">
        <f>S277*H277</f>
        <v>0</v>
      </c>
      <c r="AR277" s="22" t="s">
        <v>145</v>
      </c>
      <c r="AT277" s="22" t="s">
        <v>140</v>
      </c>
      <c r="AU277" s="22" t="s">
        <v>82</v>
      </c>
      <c r="AY277" s="22" t="s">
        <v>138</v>
      </c>
      <c r="BE277" s="230">
        <f>IF(N277="základní",J277,0)</f>
        <v>0</v>
      </c>
      <c r="BF277" s="230">
        <f>IF(N277="snížená",J277,0)</f>
        <v>0</v>
      </c>
      <c r="BG277" s="230">
        <f>IF(N277="zákl. přenesená",J277,0)</f>
        <v>0</v>
      </c>
      <c r="BH277" s="230">
        <f>IF(N277="sníž. přenesená",J277,0)</f>
        <v>0</v>
      </c>
      <c r="BI277" s="230">
        <f>IF(N277="nulová",J277,0)</f>
        <v>0</v>
      </c>
      <c r="BJ277" s="22" t="s">
        <v>80</v>
      </c>
      <c r="BK277" s="230">
        <f>ROUND(I277*H277,2)</f>
        <v>0</v>
      </c>
      <c r="BL277" s="22" t="s">
        <v>145</v>
      </c>
      <c r="BM277" s="22" t="s">
        <v>705</v>
      </c>
    </row>
    <row r="278" s="11" customFormat="1">
      <c r="B278" s="234"/>
      <c r="C278" s="235"/>
      <c r="D278" s="231" t="s">
        <v>149</v>
      </c>
      <c r="E278" s="236" t="s">
        <v>16</v>
      </c>
      <c r="F278" s="237" t="s">
        <v>706</v>
      </c>
      <c r="G278" s="235"/>
      <c r="H278" s="238">
        <v>1745.2000000000001</v>
      </c>
      <c r="I278" s="239"/>
      <c r="J278" s="235"/>
      <c r="K278" s="235"/>
      <c r="L278" s="240"/>
      <c r="M278" s="241"/>
      <c r="N278" s="242"/>
      <c r="O278" s="242"/>
      <c r="P278" s="242"/>
      <c r="Q278" s="242"/>
      <c r="R278" s="242"/>
      <c r="S278" s="242"/>
      <c r="T278" s="243"/>
      <c r="AT278" s="244" t="s">
        <v>149</v>
      </c>
      <c r="AU278" s="244" t="s">
        <v>82</v>
      </c>
      <c r="AV278" s="11" t="s">
        <v>82</v>
      </c>
      <c r="AW278" s="11" t="s">
        <v>35</v>
      </c>
      <c r="AX278" s="11" t="s">
        <v>72</v>
      </c>
      <c r="AY278" s="244" t="s">
        <v>138</v>
      </c>
    </row>
    <row r="279" s="12" customFormat="1">
      <c r="B279" s="245"/>
      <c r="C279" s="246"/>
      <c r="D279" s="231" t="s">
        <v>149</v>
      </c>
      <c r="E279" s="247" t="s">
        <v>16</v>
      </c>
      <c r="F279" s="248" t="s">
        <v>151</v>
      </c>
      <c r="G279" s="246"/>
      <c r="H279" s="249">
        <v>1745.2000000000001</v>
      </c>
      <c r="I279" s="250"/>
      <c r="J279" s="246"/>
      <c r="K279" s="246"/>
      <c r="L279" s="251"/>
      <c r="M279" s="252"/>
      <c r="N279" s="253"/>
      <c r="O279" s="253"/>
      <c r="P279" s="253"/>
      <c r="Q279" s="253"/>
      <c r="R279" s="253"/>
      <c r="S279" s="253"/>
      <c r="T279" s="254"/>
      <c r="AT279" s="255" t="s">
        <v>149</v>
      </c>
      <c r="AU279" s="255" t="s">
        <v>82</v>
      </c>
      <c r="AV279" s="12" t="s">
        <v>145</v>
      </c>
      <c r="AW279" s="12" t="s">
        <v>35</v>
      </c>
      <c r="AX279" s="12" t="s">
        <v>80</v>
      </c>
      <c r="AY279" s="255" t="s">
        <v>138</v>
      </c>
    </row>
    <row r="280" s="10" customFormat="1" ht="29.88" customHeight="1">
      <c r="B280" s="203"/>
      <c r="C280" s="204"/>
      <c r="D280" s="205" t="s">
        <v>71</v>
      </c>
      <c r="E280" s="217" t="s">
        <v>189</v>
      </c>
      <c r="F280" s="217" t="s">
        <v>554</v>
      </c>
      <c r="G280" s="204"/>
      <c r="H280" s="204"/>
      <c r="I280" s="207"/>
      <c r="J280" s="218">
        <f>BK280</f>
        <v>0</v>
      </c>
      <c r="K280" s="204"/>
      <c r="L280" s="209"/>
      <c r="M280" s="210"/>
      <c r="N280" s="211"/>
      <c r="O280" s="211"/>
      <c r="P280" s="212">
        <f>P281</f>
        <v>0</v>
      </c>
      <c r="Q280" s="211"/>
      <c r="R280" s="212">
        <f>R281</f>
        <v>0</v>
      </c>
      <c r="S280" s="211"/>
      <c r="T280" s="213">
        <f>T281</f>
        <v>0</v>
      </c>
      <c r="AR280" s="214" t="s">
        <v>80</v>
      </c>
      <c r="AT280" s="215" t="s">
        <v>71</v>
      </c>
      <c r="AU280" s="215" t="s">
        <v>80</v>
      </c>
      <c r="AY280" s="214" t="s">
        <v>138</v>
      </c>
      <c r="BK280" s="216">
        <f>BK281</f>
        <v>0</v>
      </c>
    </row>
    <row r="281" s="10" customFormat="1" ht="14.88" customHeight="1">
      <c r="B281" s="203"/>
      <c r="C281" s="204"/>
      <c r="D281" s="205" t="s">
        <v>71</v>
      </c>
      <c r="E281" s="217" t="s">
        <v>555</v>
      </c>
      <c r="F281" s="217" t="s">
        <v>556</v>
      </c>
      <c r="G281" s="204"/>
      <c r="H281" s="204"/>
      <c r="I281" s="207"/>
      <c r="J281" s="218">
        <f>BK281</f>
        <v>0</v>
      </c>
      <c r="K281" s="204"/>
      <c r="L281" s="209"/>
      <c r="M281" s="210"/>
      <c r="N281" s="211"/>
      <c r="O281" s="211"/>
      <c r="P281" s="212">
        <f>SUM(P282:P283)</f>
        <v>0</v>
      </c>
      <c r="Q281" s="211"/>
      <c r="R281" s="212">
        <f>SUM(R282:R283)</f>
        <v>0</v>
      </c>
      <c r="S281" s="211"/>
      <c r="T281" s="213">
        <f>SUM(T282:T283)</f>
        <v>0</v>
      </c>
      <c r="AR281" s="214" t="s">
        <v>80</v>
      </c>
      <c r="AT281" s="215" t="s">
        <v>71</v>
      </c>
      <c r="AU281" s="215" t="s">
        <v>82</v>
      </c>
      <c r="AY281" s="214" t="s">
        <v>138</v>
      </c>
      <c r="BK281" s="216">
        <f>SUM(BK282:BK283)</f>
        <v>0</v>
      </c>
    </row>
    <row r="282" s="1" customFormat="1" ht="25.5" customHeight="1">
      <c r="B282" s="44"/>
      <c r="C282" s="219" t="s">
        <v>429</v>
      </c>
      <c r="D282" s="219" t="s">
        <v>140</v>
      </c>
      <c r="E282" s="220" t="s">
        <v>558</v>
      </c>
      <c r="F282" s="221" t="s">
        <v>559</v>
      </c>
      <c r="G282" s="222" t="s">
        <v>293</v>
      </c>
      <c r="H282" s="223">
        <v>142.92400000000001</v>
      </c>
      <c r="I282" s="224"/>
      <c r="J282" s="225">
        <f>ROUND(I282*H282,2)</f>
        <v>0</v>
      </c>
      <c r="K282" s="221" t="s">
        <v>144</v>
      </c>
      <c r="L282" s="70"/>
      <c r="M282" s="226" t="s">
        <v>16</v>
      </c>
      <c r="N282" s="227" t="s">
        <v>43</v>
      </c>
      <c r="O282" s="45"/>
      <c r="P282" s="228">
        <f>O282*H282</f>
        <v>0</v>
      </c>
      <c r="Q282" s="228">
        <v>0</v>
      </c>
      <c r="R282" s="228">
        <f>Q282*H282</f>
        <v>0</v>
      </c>
      <c r="S282" s="228">
        <v>0</v>
      </c>
      <c r="T282" s="229">
        <f>S282*H282</f>
        <v>0</v>
      </c>
      <c r="AR282" s="22" t="s">
        <v>145</v>
      </c>
      <c r="AT282" s="22" t="s">
        <v>140</v>
      </c>
      <c r="AU282" s="22" t="s">
        <v>158</v>
      </c>
      <c r="AY282" s="22" t="s">
        <v>138</v>
      </c>
      <c r="BE282" s="230">
        <f>IF(N282="základní",J282,0)</f>
        <v>0</v>
      </c>
      <c r="BF282" s="230">
        <f>IF(N282="snížená",J282,0)</f>
        <v>0</v>
      </c>
      <c r="BG282" s="230">
        <f>IF(N282="zákl. přenesená",J282,0)</f>
        <v>0</v>
      </c>
      <c r="BH282" s="230">
        <f>IF(N282="sníž. přenesená",J282,0)</f>
        <v>0</v>
      </c>
      <c r="BI282" s="230">
        <f>IF(N282="nulová",J282,0)</f>
        <v>0</v>
      </c>
      <c r="BJ282" s="22" t="s">
        <v>80</v>
      </c>
      <c r="BK282" s="230">
        <f>ROUND(I282*H282,2)</f>
        <v>0</v>
      </c>
      <c r="BL282" s="22" t="s">
        <v>145</v>
      </c>
      <c r="BM282" s="22" t="s">
        <v>707</v>
      </c>
    </row>
    <row r="283" s="1" customFormat="1">
      <c r="B283" s="44"/>
      <c r="C283" s="72"/>
      <c r="D283" s="231" t="s">
        <v>147</v>
      </c>
      <c r="E283" s="72"/>
      <c r="F283" s="232" t="s">
        <v>561</v>
      </c>
      <c r="G283" s="72"/>
      <c r="H283" s="72"/>
      <c r="I283" s="189"/>
      <c r="J283" s="72"/>
      <c r="K283" s="72"/>
      <c r="L283" s="70"/>
      <c r="M283" s="233"/>
      <c r="N283" s="45"/>
      <c r="O283" s="45"/>
      <c r="P283" s="45"/>
      <c r="Q283" s="45"/>
      <c r="R283" s="45"/>
      <c r="S283" s="45"/>
      <c r="T283" s="93"/>
      <c r="AT283" s="22" t="s">
        <v>147</v>
      </c>
      <c r="AU283" s="22" t="s">
        <v>158</v>
      </c>
    </row>
    <row r="284" s="10" customFormat="1" ht="29.88" customHeight="1">
      <c r="B284" s="203"/>
      <c r="C284" s="204"/>
      <c r="D284" s="205" t="s">
        <v>71</v>
      </c>
      <c r="E284" s="217" t="s">
        <v>562</v>
      </c>
      <c r="F284" s="217" t="s">
        <v>563</v>
      </c>
      <c r="G284" s="204"/>
      <c r="H284" s="204"/>
      <c r="I284" s="207"/>
      <c r="J284" s="218">
        <f>BK284</f>
        <v>0</v>
      </c>
      <c r="K284" s="204"/>
      <c r="L284" s="209"/>
      <c r="M284" s="210"/>
      <c r="N284" s="211"/>
      <c r="O284" s="211"/>
      <c r="P284" s="212">
        <f>SUM(P285:P288)</f>
        <v>0</v>
      </c>
      <c r="Q284" s="211"/>
      <c r="R284" s="212">
        <f>SUM(R285:R288)</f>
        <v>0</v>
      </c>
      <c r="S284" s="211"/>
      <c r="T284" s="213">
        <f>SUM(T285:T288)</f>
        <v>0</v>
      </c>
      <c r="AR284" s="214" t="s">
        <v>80</v>
      </c>
      <c r="AT284" s="215" t="s">
        <v>71</v>
      </c>
      <c r="AU284" s="215" t="s">
        <v>80</v>
      </c>
      <c r="AY284" s="214" t="s">
        <v>138</v>
      </c>
      <c r="BK284" s="216">
        <f>SUM(BK285:BK288)</f>
        <v>0</v>
      </c>
    </row>
    <row r="285" s="1" customFormat="1" ht="25.5" customHeight="1">
      <c r="B285" s="44"/>
      <c r="C285" s="219" t="s">
        <v>434</v>
      </c>
      <c r="D285" s="219" t="s">
        <v>140</v>
      </c>
      <c r="E285" s="220" t="s">
        <v>565</v>
      </c>
      <c r="F285" s="221" t="s">
        <v>566</v>
      </c>
      <c r="G285" s="222" t="s">
        <v>293</v>
      </c>
      <c r="H285" s="223">
        <v>10645.635</v>
      </c>
      <c r="I285" s="224"/>
      <c r="J285" s="225">
        <f>ROUND(I285*H285,2)</f>
        <v>0</v>
      </c>
      <c r="K285" s="221" t="s">
        <v>16</v>
      </c>
      <c r="L285" s="70"/>
      <c r="M285" s="226" t="s">
        <v>16</v>
      </c>
      <c r="N285" s="227" t="s">
        <v>43</v>
      </c>
      <c r="O285" s="45"/>
      <c r="P285" s="228">
        <f>O285*H285</f>
        <v>0</v>
      </c>
      <c r="Q285" s="228">
        <v>0</v>
      </c>
      <c r="R285" s="228">
        <f>Q285*H285</f>
        <v>0</v>
      </c>
      <c r="S285" s="228">
        <v>0</v>
      </c>
      <c r="T285" s="229">
        <f>S285*H285</f>
        <v>0</v>
      </c>
      <c r="AR285" s="22" t="s">
        <v>567</v>
      </c>
      <c r="AT285" s="22" t="s">
        <v>140</v>
      </c>
      <c r="AU285" s="22" t="s">
        <v>82</v>
      </c>
      <c r="AY285" s="22" t="s">
        <v>138</v>
      </c>
      <c r="BE285" s="230">
        <f>IF(N285="základní",J285,0)</f>
        <v>0</v>
      </c>
      <c r="BF285" s="230">
        <f>IF(N285="snížená",J285,0)</f>
        <v>0</v>
      </c>
      <c r="BG285" s="230">
        <f>IF(N285="zákl. přenesená",J285,0)</f>
        <v>0</v>
      </c>
      <c r="BH285" s="230">
        <f>IF(N285="sníž. přenesená",J285,0)</f>
        <v>0</v>
      </c>
      <c r="BI285" s="230">
        <f>IF(N285="nulová",J285,0)</f>
        <v>0</v>
      </c>
      <c r="BJ285" s="22" t="s">
        <v>80</v>
      </c>
      <c r="BK285" s="230">
        <f>ROUND(I285*H285,2)</f>
        <v>0</v>
      </c>
      <c r="BL285" s="22" t="s">
        <v>567</v>
      </c>
      <c r="BM285" s="22" t="s">
        <v>708</v>
      </c>
    </row>
    <row r="286" s="1" customFormat="1">
      <c r="B286" s="44"/>
      <c r="C286" s="72"/>
      <c r="D286" s="231" t="s">
        <v>147</v>
      </c>
      <c r="E286" s="72"/>
      <c r="F286" s="232" t="s">
        <v>569</v>
      </c>
      <c r="G286" s="72"/>
      <c r="H286" s="72"/>
      <c r="I286" s="189"/>
      <c r="J286" s="72"/>
      <c r="K286" s="72"/>
      <c r="L286" s="70"/>
      <c r="M286" s="233"/>
      <c r="N286" s="45"/>
      <c r="O286" s="45"/>
      <c r="P286" s="45"/>
      <c r="Q286" s="45"/>
      <c r="R286" s="45"/>
      <c r="S286" s="45"/>
      <c r="T286" s="93"/>
      <c r="AT286" s="22" t="s">
        <v>147</v>
      </c>
      <c r="AU286" s="22" t="s">
        <v>82</v>
      </c>
    </row>
    <row r="287" s="11" customFormat="1">
      <c r="B287" s="234"/>
      <c r="C287" s="235"/>
      <c r="D287" s="231" t="s">
        <v>149</v>
      </c>
      <c r="E287" s="236" t="s">
        <v>16</v>
      </c>
      <c r="F287" s="237" t="s">
        <v>709</v>
      </c>
      <c r="G287" s="235"/>
      <c r="H287" s="238">
        <v>10645.635</v>
      </c>
      <c r="I287" s="239"/>
      <c r="J287" s="235"/>
      <c r="K287" s="235"/>
      <c r="L287" s="240"/>
      <c r="M287" s="241"/>
      <c r="N287" s="242"/>
      <c r="O287" s="242"/>
      <c r="P287" s="242"/>
      <c r="Q287" s="242"/>
      <c r="R287" s="242"/>
      <c r="S287" s="242"/>
      <c r="T287" s="243"/>
      <c r="AT287" s="244" t="s">
        <v>149</v>
      </c>
      <c r="AU287" s="244" t="s">
        <v>82</v>
      </c>
      <c r="AV287" s="11" t="s">
        <v>82</v>
      </c>
      <c r="AW287" s="11" t="s">
        <v>35</v>
      </c>
      <c r="AX287" s="11" t="s">
        <v>72</v>
      </c>
      <c r="AY287" s="244" t="s">
        <v>138</v>
      </c>
    </row>
    <row r="288" s="12" customFormat="1">
      <c r="B288" s="245"/>
      <c r="C288" s="246"/>
      <c r="D288" s="231" t="s">
        <v>149</v>
      </c>
      <c r="E288" s="247" t="s">
        <v>16</v>
      </c>
      <c r="F288" s="248" t="s">
        <v>151</v>
      </c>
      <c r="G288" s="246"/>
      <c r="H288" s="249">
        <v>10645.635</v>
      </c>
      <c r="I288" s="250"/>
      <c r="J288" s="246"/>
      <c r="K288" s="246"/>
      <c r="L288" s="251"/>
      <c r="M288" s="266"/>
      <c r="N288" s="267"/>
      <c r="O288" s="267"/>
      <c r="P288" s="267"/>
      <c r="Q288" s="267"/>
      <c r="R288" s="267"/>
      <c r="S288" s="267"/>
      <c r="T288" s="268"/>
      <c r="AT288" s="255" t="s">
        <v>149</v>
      </c>
      <c r="AU288" s="255" t="s">
        <v>82</v>
      </c>
      <c r="AV288" s="12" t="s">
        <v>145</v>
      </c>
      <c r="AW288" s="12" t="s">
        <v>35</v>
      </c>
      <c r="AX288" s="12" t="s">
        <v>80</v>
      </c>
      <c r="AY288" s="255" t="s">
        <v>138</v>
      </c>
    </row>
    <row r="289" s="1" customFormat="1" ht="6.96" customHeight="1">
      <c r="B289" s="65"/>
      <c r="C289" s="66"/>
      <c r="D289" s="66"/>
      <c r="E289" s="66"/>
      <c r="F289" s="66"/>
      <c r="G289" s="66"/>
      <c r="H289" s="66"/>
      <c r="I289" s="164"/>
      <c r="J289" s="66"/>
      <c r="K289" s="66"/>
      <c r="L289" s="70"/>
    </row>
  </sheetData>
  <sheetProtection sheet="1" autoFilter="0" formatColumns="0" formatRows="0" objects="1" scenarios="1" spinCount="100000" saltValue="HSj91WCF0Fs8CzDAcyb2ZheeOqMOuOXBIsjybbqoJcHK1sWwXg6+iwvlELj6gmzIpJ5ghDDiz8Tz2C1oFN/Yug==" hashValue="lpk6IwPFiAPqGppSMhzOrIz+hgivxs8admvE1yLnVUMaSbv0ZaZYu6uTukM9QXEe0ZkpDz5tJ6Ld1IeNqDKmPQ==" algorithmName="SHA-512" password="CC35"/>
  <autoFilter ref="C83:K288"/>
  <mergeCells count="10">
    <mergeCell ref="E7:H7"/>
    <mergeCell ref="E9:H9"/>
    <mergeCell ref="E24:H24"/>
    <mergeCell ref="E45:H45"/>
    <mergeCell ref="E47:H47"/>
    <mergeCell ref="J51:J52"/>
    <mergeCell ref="E74:H74"/>
    <mergeCell ref="E76:H76"/>
    <mergeCell ref="G1:H1"/>
    <mergeCell ref="L2:V2"/>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100</v>
      </c>
      <c r="G1" s="137" t="s">
        <v>101</v>
      </c>
      <c r="H1" s="137"/>
      <c r="I1" s="138"/>
      <c r="J1" s="137" t="s">
        <v>102</v>
      </c>
      <c r="K1" s="136" t="s">
        <v>103</v>
      </c>
      <c r="L1" s="137" t="s">
        <v>104</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88</v>
      </c>
    </row>
    <row r="3" ht="6.96" customHeight="1">
      <c r="B3" s="23"/>
      <c r="C3" s="24"/>
      <c r="D3" s="24"/>
      <c r="E3" s="24"/>
      <c r="F3" s="24"/>
      <c r="G3" s="24"/>
      <c r="H3" s="24"/>
      <c r="I3" s="139"/>
      <c r="J3" s="24"/>
      <c r="K3" s="25"/>
      <c r="AT3" s="22" t="s">
        <v>82</v>
      </c>
    </row>
    <row r="4" ht="36.96" customHeight="1">
      <c r="B4" s="26"/>
      <c r="C4" s="27"/>
      <c r="D4" s="28" t="s">
        <v>105</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Rekonstrulce kanalizace ul. Bořivojova a Jagellonská Praha 3</v>
      </c>
      <c r="F7" s="38"/>
      <c r="G7" s="38"/>
      <c r="H7" s="38"/>
      <c r="I7" s="140"/>
      <c r="J7" s="27"/>
      <c r="K7" s="29"/>
    </row>
    <row r="8" s="1" customFormat="1">
      <c r="B8" s="44"/>
      <c r="C8" s="45"/>
      <c r="D8" s="38" t="s">
        <v>106</v>
      </c>
      <c r="E8" s="45"/>
      <c r="F8" s="45"/>
      <c r="G8" s="45"/>
      <c r="H8" s="45"/>
      <c r="I8" s="142"/>
      <c r="J8" s="45"/>
      <c r="K8" s="49"/>
    </row>
    <row r="9" s="1" customFormat="1" ht="36.96" customHeight="1">
      <c r="B9" s="44"/>
      <c r="C9" s="45"/>
      <c r="D9" s="45"/>
      <c r="E9" s="143" t="s">
        <v>710</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16</v>
      </c>
      <c r="K11" s="49"/>
    </row>
    <row r="12" s="1" customFormat="1" ht="14.4" customHeight="1">
      <c r="B12" s="44"/>
      <c r="C12" s="45"/>
      <c r="D12" s="38" t="s">
        <v>24</v>
      </c>
      <c r="E12" s="45"/>
      <c r="F12" s="33" t="s">
        <v>25</v>
      </c>
      <c r="G12" s="45"/>
      <c r="H12" s="45"/>
      <c r="I12" s="144" t="s">
        <v>26</v>
      </c>
      <c r="J12" s="145" t="str">
        <f>'Rekapitulace stavby'!AN8</f>
        <v>2. 8. 2018</v>
      </c>
      <c r="K12" s="49"/>
    </row>
    <row r="13" s="1" customFormat="1" ht="10.8" customHeight="1">
      <c r="B13" s="44"/>
      <c r="C13" s="45"/>
      <c r="D13" s="45"/>
      <c r="E13" s="45"/>
      <c r="F13" s="45"/>
      <c r="G13" s="45"/>
      <c r="H13" s="45"/>
      <c r="I13" s="142"/>
      <c r="J13" s="45"/>
      <c r="K13" s="49"/>
    </row>
    <row r="14" s="1" customFormat="1" ht="14.4" customHeight="1">
      <c r="B14" s="44"/>
      <c r="C14" s="45"/>
      <c r="D14" s="38" t="s">
        <v>28</v>
      </c>
      <c r="E14" s="45"/>
      <c r="F14" s="45"/>
      <c r="G14" s="45"/>
      <c r="H14" s="45"/>
      <c r="I14" s="144" t="s">
        <v>29</v>
      </c>
      <c r="J14" s="33" t="s">
        <v>16</v>
      </c>
      <c r="K14" s="49"/>
    </row>
    <row r="15" s="1" customFormat="1" ht="18" customHeight="1">
      <c r="B15" s="44"/>
      <c r="C15" s="45"/>
      <c r="D15" s="45"/>
      <c r="E15" s="33" t="s">
        <v>30</v>
      </c>
      <c r="F15" s="45"/>
      <c r="G15" s="45"/>
      <c r="H15" s="45"/>
      <c r="I15" s="144" t="s">
        <v>31</v>
      </c>
      <c r="J15" s="33" t="s">
        <v>16</v>
      </c>
      <c r="K15" s="49"/>
    </row>
    <row r="16" s="1" customFormat="1" ht="6.96" customHeight="1">
      <c r="B16" s="44"/>
      <c r="C16" s="45"/>
      <c r="D16" s="45"/>
      <c r="E16" s="45"/>
      <c r="F16" s="45"/>
      <c r="G16" s="45"/>
      <c r="H16" s="45"/>
      <c r="I16" s="142"/>
      <c r="J16" s="45"/>
      <c r="K16" s="49"/>
    </row>
    <row r="17" s="1" customFormat="1" ht="14.4" customHeight="1">
      <c r="B17" s="44"/>
      <c r="C17" s="45"/>
      <c r="D17" s="38" t="s">
        <v>32</v>
      </c>
      <c r="E17" s="45"/>
      <c r="F17" s="45"/>
      <c r="G17" s="45"/>
      <c r="H17" s="45"/>
      <c r="I17" s="144" t="s">
        <v>29</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34</v>
      </c>
      <c r="E20" s="45"/>
      <c r="F20" s="45"/>
      <c r="G20" s="45"/>
      <c r="H20" s="45"/>
      <c r="I20" s="144" t="s">
        <v>29</v>
      </c>
      <c r="J20" s="33" t="s">
        <v>16</v>
      </c>
      <c r="K20" s="49"/>
    </row>
    <row r="21" s="1" customFormat="1" ht="18" customHeight="1">
      <c r="B21" s="44"/>
      <c r="C21" s="45"/>
      <c r="D21" s="45"/>
      <c r="E21" s="33" t="s">
        <v>30</v>
      </c>
      <c r="F21" s="45"/>
      <c r="G21" s="45"/>
      <c r="H21" s="45"/>
      <c r="I21" s="144" t="s">
        <v>31</v>
      </c>
      <c r="J21" s="33" t="s">
        <v>16</v>
      </c>
      <c r="K21" s="49"/>
    </row>
    <row r="22" s="1" customFormat="1" ht="6.96" customHeight="1">
      <c r="B22" s="44"/>
      <c r="C22" s="45"/>
      <c r="D22" s="45"/>
      <c r="E22" s="45"/>
      <c r="F22" s="45"/>
      <c r="G22" s="45"/>
      <c r="H22" s="45"/>
      <c r="I22" s="142"/>
      <c r="J22" s="45"/>
      <c r="K22" s="49"/>
    </row>
    <row r="23" s="1" customFormat="1" ht="14.4" customHeight="1">
      <c r="B23" s="44"/>
      <c r="C23" s="45"/>
      <c r="D23" s="38" t="s">
        <v>36</v>
      </c>
      <c r="E23" s="45"/>
      <c r="F23" s="45"/>
      <c r="G23" s="45"/>
      <c r="H23" s="45"/>
      <c r="I23" s="142"/>
      <c r="J23" s="45"/>
      <c r="K23" s="49"/>
    </row>
    <row r="24" s="6" customFormat="1" ht="16.5" customHeight="1">
      <c r="B24" s="146"/>
      <c r="C24" s="147"/>
      <c r="D24" s="147"/>
      <c r="E24" s="42" t="s">
        <v>16</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38</v>
      </c>
      <c r="E27" s="45"/>
      <c r="F27" s="45"/>
      <c r="G27" s="45"/>
      <c r="H27" s="45"/>
      <c r="I27" s="142"/>
      <c r="J27" s="153">
        <f>ROUND(J78,2)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40</v>
      </c>
      <c r="G29" s="45"/>
      <c r="H29" s="45"/>
      <c r="I29" s="154" t="s">
        <v>39</v>
      </c>
      <c r="J29" s="50" t="s">
        <v>41</v>
      </c>
      <c r="K29" s="49"/>
    </row>
    <row r="30" s="1" customFormat="1" ht="14.4" customHeight="1">
      <c r="B30" s="44"/>
      <c r="C30" s="45"/>
      <c r="D30" s="53" t="s">
        <v>42</v>
      </c>
      <c r="E30" s="53" t="s">
        <v>43</v>
      </c>
      <c r="F30" s="155">
        <f>ROUND(SUM(BE78:BE92), 2)</f>
        <v>0</v>
      </c>
      <c r="G30" s="45"/>
      <c r="H30" s="45"/>
      <c r="I30" s="156">
        <v>0.20999999999999999</v>
      </c>
      <c r="J30" s="155">
        <f>ROUND(ROUND((SUM(BE78:BE92)), 2)*I30, 2)</f>
        <v>0</v>
      </c>
      <c r="K30" s="49"/>
    </row>
    <row r="31" s="1" customFormat="1" ht="14.4" customHeight="1">
      <c r="B31" s="44"/>
      <c r="C31" s="45"/>
      <c r="D31" s="45"/>
      <c r="E31" s="53" t="s">
        <v>44</v>
      </c>
      <c r="F31" s="155">
        <f>ROUND(SUM(BF78:BF92), 2)</f>
        <v>0</v>
      </c>
      <c r="G31" s="45"/>
      <c r="H31" s="45"/>
      <c r="I31" s="156">
        <v>0.14999999999999999</v>
      </c>
      <c r="J31" s="155">
        <f>ROUND(ROUND((SUM(BF78:BF92)), 2)*I31, 2)</f>
        <v>0</v>
      </c>
      <c r="K31" s="49"/>
    </row>
    <row r="32" hidden="1" s="1" customFormat="1" ht="14.4" customHeight="1">
      <c r="B32" s="44"/>
      <c r="C32" s="45"/>
      <c r="D32" s="45"/>
      <c r="E32" s="53" t="s">
        <v>45</v>
      </c>
      <c r="F32" s="155">
        <f>ROUND(SUM(BG78:BG92), 2)</f>
        <v>0</v>
      </c>
      <c r="G32" s="45"/>
      <c r="H32" s="45"/>
      <c r="I32" s="156">
        <v>0.20999999999999999</v>
      </c>
      <c r="J32" s="155">
        <v>0</v>
      </c>
      <c r="K32" s="49"/>
    </row>
    <row r="33" hidden="1" s="1" customFormat="1" ht="14.4" customHeight="1">
      <c r="B33" s="44"/>
      <c r="C33" s="45"/>
      <c r="D33" s="45"/>
      <c r="E33" s="53" t="s">
        <v>46</v>
      </c>
      <c r="F33" s="155">
        <f>ROUND(SUM(BH78:BH92), 2)</f>
        <v>0</v>
      </c>
      <c r="G33" s="45"/>
      <c r="H33" s="45"/>
      <c r="I33" s="156">
        <v>0.14999999999999999</v>
      </c>
      <c r="J33" s="155">
        <v>0</v>
      </c>
      <c r="K33" s="49"/>
    </row>
    <row r="34" hidden="1" s="1" customFormat="1" ht="14.4" customHeight="1">
      <c r="B34" s="44"/>
      <c r="C34" s="45"/>
      <c r="D34" s="45"/>
      <c r="E34" s="53" t="s">
        <v>47</v>
      </c>
      <c r="F34" s="155">
        <f>ROUND(SUM(BI78:BI92),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48</v>
      </c>
      <c r="E36" s="96"/>
      <c r="F36" s="96"/>
      <c r="G36" s="159" t="s">
        <v>49</v>
      </c>
      <c r="H36" s="160" t="s">
        <v>50</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108</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Rekonstrulce kanalizace ul. Bořivojova a Jagellonská Praha 3</v>
      </c>
      <c r="F45" s="38"/>
      <c r="G45" s="38"/>
      <c r="H45" s="38"/>
      <c r="I45" s="142"/>
      <c r="J45" s="45"/>
      <c r="K45" s="49"/>
    </row>
    <row r="46" s="1" customFormat="1" ht="14.4" customHeight="1">
      <c r="B46" s="44"/>
      <c r="C46" s="38" t="s">
        <v>106</v>
      </c>
      <c r="D46" s="45"/>
      <c r="E46" s="45"/>
      <c r="F46" s="45"/>
      <c r="G46" s="45"/>
      <c r="H46" s="45"/>
      <c r="I46" s="142"/>
      <c r="J46" s="45"/>
      <c r="K46" s="49"/>
    </row>
    <row r="47" s="1" customFormat="1" ht="17.25" customHeight="1">
      <c r="B47" s="44"/>
      <c r="C47" s="45"/>
      <c r="D47" s="45"/>
      <c r="E47" s="143" t="str">
        <f>E9</f>
        <v>SO 03 - Zrušení stávající kanalizace</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24</v>
      </c>
      <c r="D49" s="45"/>
      <c r="E49" s="45"/>
      <c r="F49" s="33" t="str">
        <f>F12</f>
        <v>Praha 3</v>
      </c>
      <c r="G49" s="45"/>
      <c r="H49" s="45"/>
      <c r="I49" s="144" t="s">
        <v>26</v>
      </c>
      <c r="J49" s="145" t="str">
        <f>IF(J12="","",J12)</f>
        <v>2. 8. 2018</v>
      </c>
      <c r="K49" s="49"/>
    </row>
    <row r="50" s="1" customFormat="1" ht="6.96" customHeight="1">
      <c r="B50" s="44"/>
      <c r="C50" s="45"/>
      <c r="D50" s="45"/>
      <c r="E50" s="45"/>
      <c r="F50" s="45"/>
      <c r="G50" s="45"/>
      <c r="H50" s="45"/>
      <c r="I50" s="142"/>
      <c r="J50" s="45"/>
      <c r="K50" s="49"/>
    </row>
    <row r="51" s="1" customFormat="1">
      <c r="B51" s="44"/>
      <c r="C51" s="38" t="s">
        <v>28</v>
      </c>
      <c r="D51" s="45"/>
      <c r="E51" s="45"/>
      <c r="F51" s="33" t="str">
        <f>E15</f>
        <v xml:space="preserve"> </v>
      </c>
      <c r="G51" s="45"/>
      <c r="H51" s="45"/>
      <c r="I51" s="144" t="s">
        <v>34</v>
      </c>
      <c r="J51" s="42" t="str">
        <f>E21</f>
        <v xml:space="preserve"> </v>
      </c>
      <c r="K51" s="49"/>
    </row>
    <row r="52" s="1" customFormat="1" ht="14.4" customHeight="1">
      <c r="B52" s="44"/>
      <c r="C52" s="38" t="s">
        <v>32</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109</v>
      </c>
      <c r="D54" s="157"/>
      <c r="E54" s="157"/>
      <c r="F54" s="157"/>
      <c r="G54" s="157"/>
      <c r="H54" s="157"/>
      <c r="I54" s="171"/>
      <c r="J54" s="172" t="s">
        <v>110</v>
      </c>
      <c r="K54" s="173"/>
    </row>
    <row r="55" s="1" customFormat="1" ht="10.32" customHeight="1">
      <c r="B55" s="44"/>
      <c r="C55" s="45"/>
      <c r="D55" s="45"/>
      <c r="E55" s="45"/>
      <c r="F55" s="45"/>
      <c r="G55" s="45"/>
      <c r="H55" s="45"/>
      <c r="I55" s="142"/>
      <c r="J55" s="45"/>
      <c r="K55" s="49"/>
    </row>
    <row r="56" s="1" customFormat="1" ht="29.28" customHeight="1">
      <c r="B56" s="44"/>
      <c r="C56" s="174" t="s">
        <v>111</v>
      </c>
      <c r="D56" s="45"/>
      <c r="E56" s="45"/>
      <c r="F56" s="45"/>
      <c r="G56" s="45"/>
      <c r="H56" s="45"/>
      <c r="I56" s="142"/>
      <c r="J56" s="153">
        <f>J78</f>
        <v>0</v>
      </c>
      <c r="K56" s="49"/>
      <c r="AU56" s="22" t="s">
        <v>112</v>
      </c>
    </row>
    <row r="57" s="7" customFormat="1" ht="24.96" customHeight="1">
      <c r="B57" s="175"/>
      <c r="C57" s="176"/>
      <c r="D57" s="177" t="s">
        <v>113</v>
      </c>
      <c r="E57" s="178"/>
      <c r="F57" s="178"/>
      <c r="G57" s="178"/>
      <c r="H57" s="178"/>
      <c r="I57" s="179"/>
      <c r="J57" s="180">
        <f>J79</f>
        <v>0</v>
      </c>
      <c r="K57" s="181"/>
    </row>
    <row r="58" s="8" customFormat="1" ht="19.92" customHeight="1">
      <c r="B58" s="182"/>
      <c r="C58" s="183"/>
      <c r="D58" s="184" t="s">
        <v>711</v>
      </c>
      <c r="E58" s="185"/>
      <c r="F58" s="185"/>
      <c r="G58" s="185"/>
      <c r="H58" s="185"/>
      <c r="I58" s="186"/>
      <c r="J58" s="187">
        <f>J80</f>
        <v>0</v>
      </c>
      <c r="K58" s="188"/>
    </row>
    <row r="59" s="1" customFormat="1" ht="21.84" customHeight="1">
      <c r="B59" s="44"/>
      <c r="C59" s="45"/>
      <c r="D59" s="45"/>
      <c r="E59" s="45"/>
      <c r="F59" s="45"/>
      <c r="G59" s="45"/>
      <c r="H59" s="45"/>
      <c r="I59" s="142"/>
      <c r="J59" s="45"/>
      <c r="K59" s="49"/>
    </row>
    <row r="60" s="1" customFormat="1" ht="6.96" customHeight="1">
      <c r="B60" s="65"/>
      <c r="C60" s="66"/>
      <c r="D60" s="66"/>
      <c r="E60" s="66"/>
      <c r="F60" s="66"/>
      <c r="G60" s="66"/>
      <c r="H60" s="66"/>
      <c r="I60" s="164"/>
      <c r="J60" s="66"/>
      <c r="K60" s="67"/>
    </row>
    <row r="64" s="1" customFormat="1" ht="6.96" customHeight="1">
      <c r="B64" s="68"/>
      <c r="C64" s="69"/>
      <c r="D64" s="69"/>
      <c r="E64" s="69"/>
      <c r="F64" s="69"/>
      <c r="G64" s="69"/>
      <c r="H64" s="69"/>
      <c r="I64" s="167"/>
      <c r="J64" s="69"/>
      <c r="K64" s="69"/>
      <c r="L64" s="70"/>
    </row>
    <row r="65" s="1" customFormat="1" ht="36.96" customHeight="1">
      <c r="B65" s="44"/>
      <c r="C65" s="71" t="s">
        <v>122</v>
      </c>
      <c r="D65" s="72"/>
      <c r="E65" s="72"/>
      <c r="F65" s="72"/>
      <c r="G65" s="72"/>
      <c r="H65" s="72"/>
      <c r="I65" s="189"/>
      <c r="J65" s="72"/>
      <c r="K65" s="72"/>
      <c r="L65" s="70"/>
    </row>
    <row r="66" s="1" customFormat="1" ht="6.96" customHeight="1">
      <c r="B66" s="44"/>
      <c r="C66" s="72"/>
      <c r="D66" s="72"/>
      <c r="E66" s="72"/>
      <c r="F66" s="72"/>
      <c r="G66" s="72"/>
      <c r="H66" s="72"/>
      <c r="I66" s="189"/>
      <c r="J66" s="72"/>
      <c r="K66" s="72"/>
      <c r="L66" s="70"/>
    </row>
    <row r="67" s="1" customFormat="1" ht="14.4" customHeight="1">
      <c r="B67" s="44"/>
      <c r="C67" s="74" t="s">
        <v>18</v>
      </c>
      <c r="D67" s="72"/>
      <c r="E67" s="72"/>
      <c r="F67" s="72"/>
      <c r="G67" s="72"/>
      <c r="H67" s="72"/>
      <c r="I67" s="189"/>
      <c r="J67" s="72"/>
      <c r="K67" s="72"/>
      <c r="L67" s="70"/>
    </row>
    <row r="68" s="1" customFormat="1" ht="16.5" customHeight="1">
      <c r="B68" s="44"/>
      <c r="C68" s="72"/>
      <c r="D68" s="72"/>
      <c r="E68" s="190" t="str">
        <f>E7</f>
        <v>Rekonstrulce kanalizace ul. Bořivojova a Jagellonská Praha 3</v>
      </c>
      <c r="F68" s="74"/>
      <c r="G68" s="74"/>
      <c r="H68" s="74"/>
      <c r="I68" s="189"/>
      <c r="J68" s="72"/>
      <c r="K68" s="72"/>
      <c r="L68" s="70"/>
    </row>
    <row r="69" s="1" customFormat="1" ht="14.4" customHeight="1">
      <c r="B69" s="44"/>
      <c r="C69" s="74" t="s">
        <v>106</v>
      </c>
      <c r="D69" s="72"/>
      <c r="E69" s="72"/>
      <c r="F69" s="72"/>
      <c r="G69" s="72"/>
      <c r="H69" s="72"/>
      <c r="I69" s="189"/>
      <c r="J69" s="72"/>
      <c r="K69" s="72"/>
      <c r="L69" s="70"/>
    </row>
    <row r="70" s="1" customFormat="1" ht="17.25" customHeight="1">
      <c r="B70" s="44"/>
      <c r="C70" s="72"/>
      <c r="D70" s="72"/>
      <c r="E70" s="80" t="str">
        <f>E9</f>
        <v>SO 03 - Zrušení stávající kanalizace</v>
      </c>
      <c r="F70" s="72"/>
      <c r="G70" s="72"/>
      <c r="H70" s="72"/>
      <c r="I70" s="189"/>
      <c r="J70" s="72"/>
      <c r="K70" s="72"/>
      <c r="L70" s="70"/>
    </row>
    <row r="71" s="1" customFormat="1" ht="6.96" customHeight="1">
      <c r="B71" s="44"/>
      <c r="C71" s="72"/>
      <c r="D71" s="72"/>
      <c r="E71" s="72"/>
      <c r="F71" s="72"/>
      <c r="G71" s="72"/>
      <c r="H71" s="72"/>
      <c r="I71" s="189"/>
      <c r="J71" s="72"/>
      <c r="K71" s="72"/>
      <c r="L71" s="70"/>
    </row>
    <row r="72" s="1" customFormat="1" ht="18" customHeight="1">
      <c r="B72" s="44"/>
      <c r="C72" s="74" t="s">
        <v>24</v>
      </c>
      <c r="D72" s="72"/>
      <c r="E72" s="72"/>
      <c r="F72" s="191" t="str">
        <f>F12</f>
        <v>Praha 3</v>
      </c>
      <c r="G72" s="72"/>
      <c r="H72" s="72"/>
      <c r="I72" s="192" t="s">
        <v>26</v>
      </c>
      <c r="J72" s="83" t="str">
        <f>IF(J12="","",J12)</f>
        <v>2. 8. 2018</v>
      </c>
      <c r="K72" s="72"/>
      <c r="L72" s="70"/>
    </row>
    <row r="73" s="1" customFormat="1" ht="6.96" customHeight="1">
      <c r="B73" s="44"/>
      <c r="C73" s="72"/>
      <c r="D73" s="72"/>
      <c r="E73" s="72"/>
      <c r="F73" s="72"/>
      <c r="G73" s="72"/>
      <c r="H73" s="72"/>
      <c r="I73" s="189"/>
      <c r="J73" s="72"/>
      <c r="K73" s="72"/>
      <c r="L73" s="70"/>
    </row>
    <row r="74" s="1" customFormat="1">
      <c r="B74" s="44"/>
      <c r="C74" s="74" t="s">
        <v>28</v>
      </c>
      <c r="D74" s="72"/>
      <c r="E74" s="72"/>
      <c r="F74" s="191" t="str">
        <f>E15</f>
        <v xml:space="preserve"> </v>
      </c>
      <c r="G74" s="72"/>
      <c r="H74" s="72"/>
      <c r="I74" s="192" t="s">
        <v>34</v>
      </c>
      <c r="J74" s="191" t="str">
        <f>E21</f>
        <v xml:space="preserve"> </v>
      </c>
      <c r="K74" s="72"/>
      <c r="L74" s="70"/>
    </row>
    <row r="75" s="1" customFormat="1" ht="14.4" customHeight="1">
      <c r="B75" s="44"/>
      <c r="C75" s="74" t="s">
        <v>32</v>
      </c>
      <c r="D75" s="72"/>
      <c r="E75" s="72"/>
      <c r="F75" s="191" t="str">
        <f>IF(E18="","",E18)</f>
        <v/>
      </c>
      <c r="G75" s="72"/>
      <c r="H75" s="72"/>
      <c r="I75" s="189"/>
      <c r="J75" s="72"/>
      <c r="K75" s="72"/>
      <c r="L75" s="70"/>
    </row>
    <row r="76" s="1" customFormat="1" ht="10.32" customHeight="1">
      <c r="B76" s="44"/>
      <c r="C76" s="72"/>
      <c r="D76" s="72"/>
      <c r="E76" s="72"/>
      <c r="F76" s="72"/>
      <c r="G76" s="72"/>
      <c r="H76" s="72"/>
      <c r="I76" s="189"/>
      <c r="J76" s="72"/>
      <c r="K76" s="72"/>
      <c r="L76" s="70"/>
    </row>
    <row r="77" s="9" customFormat="1" ht="29.28" customHeight="1">
      <c r="B77" s="193"/>
      <c r="C77" s="194" t="s">
        <v>123</v>
      </c>
      <c r="D77" s="195" t="s">
        <v>57</v>
      </c>
      <c r="E77" s="195" t="s">
        <v>53</v>
      </c>
      <c r="F77" s="195" t="s">
        <v>124</v>
      </c>
      <c r="G77" s="195" t="s">
        <v>125</v>
      </c>
      <c r="H77" s="195" t="s">
        <v>126</v>
      </c>
      <c r="I77" s="196" t="s">
        <v>127</v>
      </c>
      <c r="J77" s="195" t="s">
        <v>110</v>
      </c>
      <c r="K77" s="197" t="s">
        <v>128</v>
      </c>
      <c r="L77" s="198"/>
      <c r="M77" s="100" t="s">
        <v>129</v>
      </c>
      <c r="N77" s="101" t="s">
        <v>42</v>
      </c>
      <c r="O77" s="101" t="s">
        <v>130</v>
      </c>
      <c r="P77" s="101" t="s">
        <v>131</v>
      </c>
      <c r="Q77" s="101" t="s">
        <v>132</v>
      </c>
      <c r="R77" s="101" t="s">
        <v>133</v>
      </c>
      <c r="S77" s="101" t="s">
        <v>134</v>
      </c>
      <c r="T77" s="102" t="s">
        <v>135</v>
      </c>
    </row>
    <row r="78" s="1" customFormat="1" ht="29.28" customHeight="1">
      <c r="B78" s="44"/>
      <c r="C78" s="106" t="s">
        <v>111</v>
      </c>
      <c r="D78" s="72"/>
      <c r="E78" s="72"/>
      <c r="F78" s="72"/>
      <c r="G78" s="72"/>
      <c r="H78" s="72"/>
      <c r="I78" s="189"/>
      <c r="J78" s="199">
        <f>BK78</f>
        <v>0</v>
      </c>
      <c r="K78" s="72"/>
      <c r="L78" s="70"/>
      <c r="M78" s="103"/>
      <c r="N78" s="104"/>
      <c r="O78" s="104"/>
      <c r="P78" s="200">
        <f>P79</f>
        <v>0</v>
      </c>
      <c r="Q78" s="104"/>
      <c r="R78" s="200">
        <f>R79</f>
        <v>0</v>
      </c>
      <c r="S78" s="104"/>
      <c r="T78" s="201">
        <f>T79</f>
        <v>119.17392</v>
      </c>
      <c r="AT78" s="22" t="s">
        <v>71</v>
      </c>
      <c r="AU78" s="22" t="s">
        <v>112</v>
      </c>
      <c r="BK78" s="202">
        <f>BK79</f>
        <v>0</v>
      </c>
    </row>
    <row r="79" s="10" customFormat="1" ht="37.44001" customHeight="1">
      <c r="B79" s="203"/>
      <c r="C79" s="204"/>
      <c r="D79" s="205" t="s">
        <v>71</v>
      </c>
      <c r="E79" s="206" t="s">
        <v>136</v>
      </c>
      <c r="F79" s="206" t="s">
        <v>137</v>
      </c>
      <c r="G79" s="204"/>
      <c r="H79" s="204"/>
      <c r="I79" s="207"/>
      <c r="J79" s="208">
        <f>BK79</f>
        <v>0</v>
      </c>
      <c r="K79" s="204"/>
      <c r="L79" s="209"/>
      <c r="M79" s="210"/>
      <c r="N79" s="211"/>
      <c r="O79" s="211"/>
      <c r="P79" s="212">
        <f>P80</f>
        <v>0</v>
      </c>
      <c r="Q79" s="211"/>
      <c r="R79" s="212">
        <f>R80</f>
        <v>0</v>
      </c>
      <c r="S79" s="211"/>
      <c r="T79" s="213">
        <f>T80</f>
        <v>119.17392</v>
      </c>
      <c r="AR79" s="214" t="s">
        <v>80</v>
      </c>
      <c r="AT79" s="215" t="s">
        <v>71</v>
      </c>
      <c r="AU79" s="215" t="s">
        <v>72</v>
      </c>
      <c r="AY79" s="214" t="s">
        <v>138</v>
      </c>
      <c r="BK79" s="216">
        <f>BK80</f>
        <v>0</v>
      </c>
    </row>
    <row r="80" s="10" customFormat="1" ht="19.92" customHeight="1">
      <c r="B80" s="203"/>
      <c r="C80" s="204"/>
      <c r="D80" s="205" t="s">
        <v>71</v>
      </c>
      <c r="E80" s="217" t="s">
        <v>189</v>
      </c>
      <c r="F80" s="217" t="s">
        <v>712</v>
      </c>
      <c r="G80" s="204"/>
      <c r="H80" s="204"/>
      <c r="I80" s="207"/>
      <c r="J80" s="218">
        <f>BK80</f>
        <v>0</v>
      </c>
      <c r="K80" s="204"/>
      <c r="L80" s="209"/>
      <c r="M80" s="210"/>
      <c r="N80" s="211"/>
      <c r="O80" s="211"/>
      <c r="P80" s="212">
        <f>SUM(P81:P92)</f>
        <v>0</v>
      </c>
      <c r="Q80" s="211"/>
      <c r="R80" s="212">
        <f>SUM(R81:R92)</f>
        <v>0</v>
      </c>
      <c r="S80" s="211"/>
      <c r="T80" s="213">
        <f>SUM(T81:T92)</f>
        <v>119.17392</v>
      </c>
      <c r="AR80" s="214" t="s">
        <v>80</v>
      </c>
      <c r="AT80" s="215" t="s">
        <v>71</v>
      </c>
      <c r="AU80" s="215" t="s">
        <v>80</v>
      </c>
      <c r="AY80" s="214" t="s">
        <v>138</v>
      </c>
      <c r="BK80" s="216">
        <f>SUM(BK81:BK92)</f>
        <v>0</v>
      </c>
    </row>
    <row r="81" s="1" customFormat="1" ht="25.5" customHeight="1">
      <c r="B81" s="44"/>
      <c r="C81" s="219" t="s">
        <v>80</v>
      </c>
      <c r="D81" s="219" t="s">
        <v>140</v>
      </c>
      <c r="E81" s="220" t="s">
        <v>713</v>
      </c>
      <c r="F81" s="221" t="s">
        <v>714</v>
      </c>
      <c r="G81" s="222" t="s">
        <v>161</v>
      </c>
      <c r="H81" s="223">
        <v>156</v>
      </c>
      <c r="I81" s="224"/>
      <c r="J81" s="225">
        <f>ROUND(I81*H81,2)</f>
        <v>0</v>
      </c>
      <c r="K81" s="221" t="s">
        <v>16</v>
      </c>
      <c r="L81" s="70"/>
      <c r="M81" s="226" t="s">
        <v>16</v>
      </c>
      <c r="N81" s="227" t="s">
        <v>43</v>
      </c>
      <c r="O81" s="45"/>
      <c r="P81" s="228">
        <f>O81*H81</f>
        <v>0</v>
      </c>
      <c r="Q81" s="228">
        <v>0</v>
      </c>
      <c r="R81" s="228">
        <f>Q81*H81</f>
        <v>0</v>
      </c>
      <c r="S81" s="228">
        <v>0.092999999999999999</v>
      </c>
      <c r="T81" s="229">
        <f>S81*H81</f>
        <v>14.507999999999999</v>
      </c>
      <c r="AR81" s="22" t="s">
        <v>145</v>
      </c>
      <c r="AT81" s="22" t="s">
        <v>140</v>
      </c>
      <c r="AU81" s="22" t="s">
        <v>82</v>
      </c>
      <c r="AY81" s="22" t="s">
        <v>138</v>
      </c>
      <c r="BE81" s="230">
        <f>IF(N81="základní",J81,0)</f>
        <v>0</v>
      </c>
      <c r="BF81" s="230">
        <f>IF(N81="snížená",J81,0)</f>
        <v>0</v>
      </c>
      <c r="BG81" s="230">
        <f>IF(N81="zákl. přenesená",J81,0)</f>
        <v>0</v>
      </c>
      <c r="BH81" s="230">
        <f>IF(N81="sníž. přenesená",J81,0)</f>
        <v>0</v>
      </c>
      <c r="BI81" s="230">
        <f>IF(N81="nulová",J81,0)</f>
        <v>0</v>
      </c>
      <c r="BJ81" s="22" t="s">
        <v>80</v>
      </c>
      <c r="BK81" s="230">
        <f>ROUND(I81*H81,2)</f>
        <v>0</v>
      </c>
      <c r="BL81" s="22" t="s">
        <v>145</v>
      </c>
      <c r="BM81" s="22" t="s">
        <v>715</v>
      </c>
    </row>
    <row r="82" s="11" customFormat="1">
      <c r="B82" s="234"/>
      <c r="C82" s="235"/>
      <c r="D82" s="231" t="s">
        <v>149</v>
      </c>
      <c r="E82" s="236" t="s">
        <v>16</v>
      </c>
      <c r="F82" s="237" t="s">
        <v>716</v>
      </c>
      <c r="G82" s="235"/>
      <c r="H82" s="238">
        <v>156</v>
      </c>
      <c r="I82" s="239"/>
      <c r="J82" s="235"/>
      <c r="K82" s="235"/>
      <c r="L82" s="240"/>
      <c r="M82" s="241"/>
      <c r="N82" s="242"/>
      <c r="O82" s="242"/>
      <c r="P82" s="242"/>
      <c r="Q82" s="242"/>
      <c r="R82" s="242"/>
      <c r="S82" s="242"/>
      <c r="T82" s="243"/>
      <c r="AT82" s="244" t="s">
        <v>149</v>
      </c>
      <c r="AU82" s="244" t="s">
        <v>82</v>
      </c>
      <c r="AV82" s="11" t="s">
        <v>82</v>
      </c>
      <c r="AW82" s="11" t="s">
        <v>35</v>
      </c>
      <c r="AX82" s="11" t="s">
        <v>72</v>
      </c>
      <c r="AY82" s="244" t="s">
        <v>138</v>
      </c>
    </row>
    <row r="83" s="12" customFormat="1">
      <c r="B83" s="245"/>
      <c r="C83" s="246"/>
      <c r="D83" s="231" t="s">
        <v>149</v>
      </c>
      <c r="E83" s="247" t="s">
        <v>16</v>
      </c>
      <c r="F83" s="248" t="s">
        <v>151</v>
      </c>
      <c r="G83" s="246"/>
      <c r="H83" s="249">
        <v>156</v>
      </c>
      <c r="I83" s="250"/>
      <c r="J83" s="246"/>
      <c r="K83" s="246"/>
      <c r="L83" s="251"/>
      <c r="M83" s="252"/>
      <c r="N83" s="253"/>
      <c r="O83" s="253"/>
      <c r="P83" s="253"/>
      <c r="Q83" s="253"/>
      <c r="R83" s="253"/>
      <c r="S83" s="253"/>
      <c r="T83" s="254"/>
      <c r="AT83" s="255" t="s">
        <v>149</v>
      </c>
      <c r="AU83" s="255" t="s">
        <v>82</v>
      </c>
      <c r="AV83" s="12" t="s">
        <v>145</v>
      </c>
      <c r="AW83" s="12" t="s">
        <v>35</v>
      </c>
      <c r="AX83" s="12" t="s">
        <v>80</v>
      </c>
      <c r="AY83" s="255" t="s">
        <v>138</v>
      </c>
    </row>
    <row r="84" s="1" customFormat="1" ht="25.5" customHeight="1">
      <c r="B84" s="44"/>
      <c r="C84" s="219" t="s">
        <v>82</v>
      </c>
      <c r="D84" s="219" t="s">
        <v>140</v>
      </c>
      <c r="E84" s="220" t="s">
        <v>717</v>
      </c>
      <c r="F84" s="221" t="s">
        <v>718</v>
      </c>
      <c r="G84" s="222" t="s">
        <v>161</v>
      </c>
      <c r="H84" s="223">
        <v>216.27000000000001</v>
      </c>
      <c r="I84" s="224"/>
      <c r="J84" s="225">
        <f>ROUND(I84*H84,2)</f>
        <v>0</v>
      </c>
      <c r="K84" s="221" t="s">
        <v>16</v>
      </c>
      <c r="L84" s="70"/>
      <c r="M84" s="226" t="s">
        <v>16</v>
      </c>
      <c r="N84" s="227" t="s">
        <v>43</v>
      </c>
      <c r="O84" s="45"/>
      <c r="P84" s="228">
        <f>O84*H84</f>
        <v>0</v>
      </c>
      <c r="Q84" s="228">
        <v>0</v>
      </c>
      <c r="R84" s="228">
        <f>Q84*H84</f>
        <v>0</v>
      </c>
      <c r="S84" s="228">
        <v>0.092999999999999999</v>
      </c>
      <c r="T84" s="229">
        <f>S84*H84</f>
        <v>20.113110000000002</v>
      </c>
      <c r="AR84" s="22" t="s">
        <v>145</v>
      </c>
      <c r="AT84" s="22" t="s">
        <v>140</v>
      </c>
      <c r="AU84" s="22" t="s">
        <v>82</v>
      </c>
      <c r="AY84" s="22" t="s">
        <v>138</v>
      </c>
      <c r="BE84" s="230">
        <f>IF(N84="základní",J84,0)</f>
        <v>0</v>
      </c>
      <c r="BF84" s="230">
        <f>IF(N84="snížená",J84,0)</f>
        <v>0</v>
      </c>
      <c r="BG84" s="230">
        <f>IF(N84="zákl. přenesená",J84,0)</f>
        <v>0</v>
      </c>
      <c r="BH84" s="230">
        <f>IF(N84="sníž. přenesená",J84,0)</f>
        <v>0</v>
      </c>
      <c r="BI84" s="230">
        <f>IF(N84="nulová",J84,0)</f>
        <v>0</v>
      </c>
      <c r="BJ84" s="22" t="s">
        <v>80</v>
      </c>
      <c r="BK84" s="230">
        <f>ROUND(I84*H84,2)</f>
        <v>0</v>
      </c>
      <c r="BL84" s="22" t="s">
        <v>145</v>
      </c>
      <c r="BM84" s="22" t="s">
        <v>719</v>
      </c>
    </row>
    <row r="85" s="11" customFormat="1">
      <c r="B85" s="234"/>
      <c r="C85" s="235"/>
      <c r="D85" s="231" t="s">
        <v>149</v>
      </c>
      <c r="E85" s="236" t="s">
        <v>16</v>
      </c>
      <c r="F85" s="237" t="s">
        <v>720</v>
      </c>
      <c r="G85" s="235"/>
      <c r="H85" s="238">
        <v>216.27000000000001</v>
      </c>
      <c r="I85" s="239"/>
      <c r="J85" s="235"/>
      <c r="K85" s="235"/>
      <c r="L85" s="240"/>
      <c r="M85" s="241"/>
      <c r="N85" s="242"/>
      <c r="O85" s="242"/>
      <c r="P85" s="242"/>
      <c r="Q85" s="242"/>
      <c r="R85" s="242"/>
      <c r="S85" s="242"/>
      <c r="T85" s="243"/>
      <c r="AT85" s="244" t="s">
        <v>149</v>
      </c>
      <c r="AU85" s="244" t="s">
        <v>82</v>
      </c>
      <c r="AV85" s="11" t="s">
        <v>82</v>
      </c>
      <c r="AW85" s="11" t="s">
        <v>35</v>
      </c>
      <c r="AX85" s="11" t="s">
        <v>72</v>
      </c>
      <c r="AY85" s="244" t="s">
        <v>138</v>
      </c>
    </row>
    <row r="86" s="12" customFormat="1">
      <c r="B86" s="245"/>
      <c r="C86" s="246"/>
      <c r="D86" s="231" t="s">
        <v>149</v>
      </c>
      <c r="E86" s="247" t="s">
        <v>16</v>
      </c>
      <c r="F86" s="248" t="s">
        <v>151</v>
      </c>
      <c r="G86" s="246"/>
      <c r="H86" s="249">
        <v>216.27000000000001</v>
      </c>
      <c r="I86" s="250"/>
      <c r="J86" s="246"/>
      <c r="K86" s="246"/>
      <c r="L86" s="251"/>
      <c r="M86" s="252"/>
      <c r="N86" s="253"/>
      <c r="O86" s="253"/>
      <c r="P86" s="253"/>
      <c r="Q86" s="253"/>
      <c r="R86" s="253"/>
      <c r="S86" s="253"/>
      <c r="T86" s="254"/>
      <c r="AT86" s="255" t="s">
        <v>149</v>
      </c>
      <c r="AU86" s="255" t="s">
        <v>82</v>
      </c>
      <c r="AV86" s="12" t="s">
        <v>145</v>
      </c>
      <c r="AW86" s="12" t="s">
        <v>35</v>
      </c>
      <c r="AX86" s="12" t="s">
        <v>80</v>
      </c>
      <c r="AY86" s="255" t="s">
        <v>138</v>
      </c>
    </row>
    <row r="87" s="1" customFormat="1" ht="25.5" customHeight="1">
      <c r="B87" s="44"/>
      <c r="C87" s="219" t="s">
        <v>158</v>
      </c>
      <c r="D87" s="219" t="s">
        <v>140</v>
      </c>
      <c r="E87" s="220" t="s">
        <v>721</v>
      </c>
      <c r="F87" s="221" t="s">
        <v>722</v>
      </c>
      <c r="G87" s="222" t="s">
        <v>161</v>
      </c>
      <c r="H87" s="223">
        <v>909.16999999999996</v>
      </c>
      <c r="I87" s="224"/>
      <c r="J87" s="225">
        <f>ROUND(I87*H87,2)</f>
        <v>0</v>
      </c>
      <c r="K87" s="221" t="s">
        <v>16</v>
      </c>
      <c r="L87" s="70"/>
      <c r="M87" s="226" t="s">
        <v>16</v>
      </c>
      <c r="N87" s="227" t="s">
        <v>43</v>
      </c>
      <c r="O87" s="45"/>
      <c r="P87" s="228">
        <f>O87*H87</f>
        <v>0</v>
      </c>
      <c r="Q87" s="228">
        <v>0</v>
      </c>
      <c r="R87" s="228">
        <f>Q87*H87</f>
        <v>0</v>
      </c>
      <c r="S87" s="228">
        <v>0.092999999999999999</v>
      </c>
      <c r="T87" s="229">
        <f>S87*H87</f>
        <v>84.552809999999994</v>
      </c>
      <c r="AR87" s="22" t="s">
        <v>145</v>
      </c>
      <c r="AT87" s="22" t="s">
        <v>140</v>
      </c>
      <c r="AU87" s="22" t="s">
        <v>82</v>
      </c>
      <c r="AY87" s="22" t="s">
        <v>138</v>
      </c>
      <c r="BE87" s="230">
        <f>IF(N87="základní",J87,0)</f>
        <v>0</v>
      </c>
      <c r="BF87" s="230">
        <f>IF(N87="snížená",J87,0)</f>
        <v>0</v>
      </c>
      <c r="BG87" s="230">
        <f>IF(N87="zákl. přenesená",J87,0)</f>
        <v>0</v>
      </c>
      <c r="BH87" s="230">
        <f>IF(N87="sníž. přenesená",J87,0)</f>
        <v>0</v>
      </c>
      <c r="BI87" s="230">
        <f>IF(N87="nulová",J87,0)</f>
        <v>0</v>
      </c>
      <c r="BJ87" s="22" t="s">
        <v>80</v>
      </c>
      <c r="BK87" s="230">
        <f>ROUND(I87*H87,2)</f>
        <v>0</v>
      </c>
      <c r="BL87" s="22" t="s">
        <v>145</v>
      </c>
      <c r="BM87" s="22" t="s">
        <v>723</v>
      </c>
    </row>
    <row r="88" s="11" customFormat="1">
      <c r="B88" s="234"/>
      <c r="C88" s="235"/>
      <c r="D88" s="231" t="s">
        <v>149</v>
      </c>
      <c r="E88" s="236" t="s">
        <v>16</v>
      </c>
      <c r="F88" s="237" t="s">
        <v>724</v>
      </c>
      <c r="G88" s="235"/>
      <c r="H88" s="238">
        <v>909.16999999999996</v>
      </c>
      <c r="I88" s="239"/>
      <c r="J88" s="235"/>
      <c r="K88" s="235"/>
      <c r="L88" s="240"/>
      <c r="M88" s="241"/>
      <c r="N88" s="242"/>
      <c r="O88" s="242"/>
      <c r="P88" s="242"/>
      <c r="Q88" s="242"/>
      <c r="R88" s="242"/>
      <c r="S88" s="242"/>
      <c r="T88" s="243"/>
      <c r="AT88" s="244" t="s">
        <v>149</v>
      </c>
      <c r="AU88" s="244" t="s">
        <v>82</v>
      </c>
      <c r="AV88" s="11" t="s">
        <v>82</v>
      </c>
      <c r="AW88" s="11" t="s">
        <v>35</v>
      </c>
      <c r="AX88" s="11" t="s">
        <v>72</v>
      </c>
      <c r="AY88" s="244" t="s">
        <v>138</v>
      </c>
    </row>
    <row r="89" s="12" customFormat="1">
      <c r="B89" s="245"/>
      <c r="C89" s="246"/>
      <c r="D89" s="231" t="s">
        <v>149</v>
      </c>
      <c r="E89" s="247" t="s">
        <v>16</v>
      </c>
      <c r="F89" s="248" t="s">
        <v>151</v>
      </c>
      <c r="G89" s="246"/>
      <c r="H89" s="249">
        <v>909.16999999999996</v>
      </c>
      <c r="I89" s="250"/>
      <c r="J89" s="246"/>
      <c r="K89" s="246"/>
      <c r="L89" s="251"/>
      <c r="M89" s="252"/>
      <c r="N89" s="253"/>
      <c r="O89" s="253"/>
      <c r="P89" s="253"/>
      <c r="Q89" s="253"/>
      <c r="R89" s="253"/>
      <c r="S89" s="253"/>
      <c r="T89" s="254"/>
      <c r="AT89" s="255" t="s">
        <v>149</v>
      </c>
      <c r="AU89" s="255" t="s">
        <v>82</v>
      </c>
      <c r="AV89" s="12" t="s">
        <v>145</v>
      </c>
      <c r="AW89" s="12" t="s">
        <v>35</v>
      </c>
      <c r="AX89" s="12" t="s">
        <v>80</v>
      </c>
      <c r="AY89" s="255" t="s">
        <v>138</v>
      </c>
    </row>
    <row r="90" s="1" customFormat="1" ht="25.5" customHeight="1">
      <c r="B90" s="44"/>
      <c r="C90" s="219" t="s">
        <v>145</v>
      </c>
      <c r="D90" s="219" t="s">
        <v>140</v>
      </c>
      <c r="E90" s="220" t="s">
        <v>725</v>
      </c>
      <c r="F90" s="221" t="s">
        <v>726</v>
      </c>
      <c r="G90" s="222" t="s">
        <v>172</v>
      </c>
      <c r="H90" s="223">
        <v>49</v>
      </c>
      <c r="I90" s="224"/>
      <c r="J90" s="225">
        <f>ROUND(I90*H90,2)</f>
        <v>0</v>
      </c>
      <c r="K90" s="221" t="s">
        <v>16</v>
      </c>
      <c r="L90" s="70"/>
      <c r="M90" s="226" t="s">
        <v>16</v>
      </c>
      <c r="N90" s="227" t="s">
        <v>43</v>
      </c>
      <c r="O90" s="45"/>
      <c r="P90" s="228">
        <f>O90*H90</f>
        <v>0</v>
      </c>
      <c r="Q90" s="228">
        <v>0</v>
      </c>
      <c r="R90" s="228">
        <f>Q90*H90</f>
        <v>0</v>
      </c>
      <c r="S90" s="228">
        <v>0</v>
      </c>
      <c r="T90" s="229">
        <f>S90*H90</f>
        <v>0</v>
      </c>
      <c r="AR90" s="22" t="s">
        <v>145</v>
      </c>
      <c r="AT90" s="22" t="s">
        <v>140</v>
      </c>
      <c r="AU90" s="22" t="s">
        <v>82</v>
      </c>
      <c r="AY90" s="22" t="s">
        <v>138</v>
      </c>
      <c r="BE90" s="230">
        <f>IF(N90="základní",J90,0)</f>
        <v>0</v>
      </c>
      <c r="BF90" s="230">
        <f>IF(N90="snížená",J90,0)</f>
        <v>0</v>
      </c>
      <c r="BG90" s="230">
        <f>IF(N90="zákl. přenesená",J90,0)</f>
        <v>0</v>
      </c>
      <c r="BH90" s="230">
        <f>IF(N90="sníž. přenesená",J90,0)</f>
        <v>0</v>
      </c>
      <c r="BI90" s="230">
        <f>IF(N90="nulová",J90,0)</f>
        <v>0</v>
      </c>
      <c r="BJ90" s="22" t="s">
        <v>80</v>
      </c>
      <c r="BK90" s="230">
        <f>ROUND(I90*H90,2)</f>
        <v>0</v>
      </c>
      <c r="BL90" s="22" t="s">
        <v>145</v>
      </c>
      <c r="BM90" s="22" t="s">
        <v>727</v>
      </c>
    </row>
    <row r="91" s="11" customFormat="1">
      <c r="B91" s="234"/>
      <c r="C91" s="235"/>
      <c r="D91" s="231" t="s">
        <v>149</v>
      </c>
      <c r="E91" s="236" t="s">
        <v>16</v>
      </c>
      <c r="F91" s="237" t="s">
        <v>728</v>
      </c>
      <c r="G91" s="235"/>
      <c r="H91" s="238">
        <v>49</v>
      </c>
      <c r="I91" s="239"/>
      <c r="J91" s="235"/>
      <c r="K91" s="235"/>
      <c r="L91" s="240"/>
      <c r="M91" s="241"/>
      <c r="N91" s="242"/>
      <c r="O91" s="242"/>
      <c r="P91" s="242"/>
      <c r="Q91" s="242"/>
      <c r="R91" s="242"/>
      <c r="S91" s="242"/>
      <c r="T91" s="243"/>
      <c r="AT91" s="244" t="s">
        <v>149</v>
      </c>
      <c r="AU91" s="244" t="s">
        <v>82</v>
      </c>
      <c r="AV91" s="11" t="s">
        <v>82</v>
      </c>
      <c r="AW91" s="11" t="s">
        <v>35</v>
      </c>
      <c r="AX91" s="11" t="s">
        <v>72</v>
      </c>
      <c r="AY91" s="244" t="s">
        <v>138</v>
      </c>
    </row>
    <row r="92" s="12" customFormat="1">
      <c r="B92" s="245"/>
      <c r="C92" s="246"/>
      <c r="D92" s="231" t="s">
        <v>149</v>
      </c>
      <c r="E92" s="247" t="s">
        <v>16</v>
      </c>
      <c r="F92" s="248" t="s">
        <v>151</v>
      </c>
      <c r="G92" s="246"/>
      <c r="H92" s="249">
        <v>49</v>
      </c>
      <c r="I92" s="250"/>
      <c r="J92" s="246"/>
      <c r="K92" s="246"/>
      <c r="L92" s="251"/>
      <c r="M92" s="266"/>
      <c r="N92" s="267"/>
      <c r="O92" s="267"/>
      <c r="P92" s="267"/>
      <c r="Q92" s="267"/>
      <c r="R92" s="267"/>
      <c r="S92" s="267"/>
      <c r="T92" s="268"/>
      <c r="AT92" s="255" t="s">
        <v>149</v>
      </c>
      <c r="AU92" s="255" t="s">
        <v>82</v>
      </c>
      <c r="AV92" s="12" t="s">
        <v>145</v>
      </c>
      <c r="AW92" s="12" t="s">
        <v>35</v>
      </c>
      <c r="AX92" s="12" t="s">
        <v>80</v>
      </c>
      <c r="AY92" s="255" t="s">
        <v>138</v>
      </c>
    </row>
    <row r="93" s="1" customFormat="1" ht="6.96" customHeight="1">
      <c r="B93" s="65"/>
      <c r="C93" s="66"/>
      <c r="D93" s="66"/>
      <c r="E93" s="66"/>
      <c r="F93" s="66"/>
      <c r="G93" s="66"/>
      <c r="H93" s="66"/>
      <c r="I93" s="164"/>
      <c r="J93" s="66"/>
      <c r="K93" s="66"/>
      <c r="L93" s="70"/>
    </row>
  </sheetData>
  <sheetProtection sheet="1" autoFilter="0" formatColumns="0" formatRows="0" objects="1" scenarios="1" spinCount="100000" saltValue="sCfr4oecf6FbgV+4wUjDSP0n7qOPwz7feFOjZH589t8KakqnziNHbK/8IMDBIxxpMnIEsiojB7Bmcu2SEPcgDw==" hashValue="m6IdkMebRFXdMvierp7qH8+fX/FlW11bk+qv/oQdkECfqHtTi2/v2savjl69NtHWDGvjex3UgGlu9c8ddiCX4g==" algorithmName="SHA-512" password="CC35"/>
  <autoFilter ref="C77:K92"/>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100</v>
      </c>
      <c r="G1" s="137" t="s">
        <v>101</v>
      </c>
      <c r="H1" s="137"/>
      <c r="I1" s="138"/>
      <c r="J1" s="137" t="s">
        <v>102</v>
      </c>
      <c r="K1" s="136" t="s">
        <v>103</v>
      </c>
      <c r="L1" s="137" t="s">
        <v>104</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91</v>
      </c>
    </row>
    <row r="3" ht="6.96" customHeight="1">
      <c r="B3" s="23"/>
      <c r="C3" s="24"/>
      <c r="D3" s="24"/>
      <c r="E3" s="24"/>
      <c r="F3" s="24"/>
      <c r="G3" s="24"/>
      <c r="H3" s="24"/>
      <c r="I3" s="139"/>
      <c r="J3" s="24"/>
      <c r="K3" s="25"/>
      <c r="AT3" s="22" t="s">
        <v>82</v>
      </c>
    </row>
    <row r="4" ht="36.96" customHeight="1">
      <c r="B4" s="26"/>
      <c r="C4" s="27"/>
      <c r="D4" s="28" t="s">
        <v>105</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Rekonstrulce kanalizace ul. Bořivojova a Jagellonská Praha 3</v>
      </c>
      <c r="F7" s="38"/>
      <c r="G7" s="38"/>
      <c r="H7" s="38"/>
      <c r="I7" s="140"/>
      <c r="J7" s="27"/>
      <c r="K7" s="29"/>
    </row>
    <row r="8" s="1" customFormat="1">
      <c r="B8" s="44"/>
      <c r="C8" s="45"/>
      <c r="D8" s="38" t="s">
        <v>106</v>
      </c>
      <c r="E8" s="45"/>
      <c r="F8" s="45"/>
      <c r="G8" s="45"/>
      <c r="H8" s="45"/>
      <c r="I8" s="142"/>
      <c r="J8" s="45"/>
      <c r="K8" s="49"/>
    </row>
    <row r="9" s="1" customFormat="1" ht="36.96" customHeight="1">
      <c r="B9" s="44"/>
      <c r="C9" s="45"/>
      <c r="D9" s="45"/>
      <c r="E9" s="143" t="s">
        <v>729</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16</v>
      </c>
      <c r="K11" s="49"/>
    </row>
    <row r="12" s="1" customFormat="1" ht="14.4" customHeight="1">
      <c r="B12" s="44"/>
      <c r="C12" s="45"/>
      <c r="D12" s="38" t="s">
        <v>24</v>
      </c>
      <c r="E12" s="45"/>
      <c r="F12" s="33" t="s">
        <v>25</v>
      </c>
      <c r="G12" s="45"/>
      <c r="H12" s="45"/>
      <c r="I12" s="144" t="s">
        <v>26</v>
      </c>
      <c r="J12" s="145" t="str">
        <f>'Rekapitulace stavby'!AN8</f>
        <v>2. 8. 2018</v>
      </c>
      <c r="K12" s="49"/>
    </row>
    <row r="13" s="1" customFormat="1" ht="10.8" customHeight="1">
      <c r="B13" s="44"/>
      <c r="C13" s="45"/>
      <c r="D13" s="45"/>
      <c r="E13" s="45"/>
      <c r="F13" s="45"/>
      <c r="G13" s="45"/>
      <c r="H13" s="45"/>
      <c r="I13" s="142"/>
      <c r="J13" s="45"/>
      <c r="K13" s="49"/>
    </row>
    <row r="14" s="1" customFormat="1" ht="14.4" customHeight="1">
      <c r="B14" s="44"/>
      <c r="C14" s="45"/>
      <c r="D14" s="38" t="s">
        <v>28</v>
      </c>
      <c r="E14" s="45"/>
      <c r="F14" s="45"/>
      <c r="G14" s="45"/>
      <c r="H14" s="45"/>
      <c r="I14" s="144" t="s">
        <v>29</v>
      </c>
      <c r="J14" s="33" t="s">
        <v>16</v>
      </c>
      <c r="K14" s="49"/>
    </row>
    <row r="15" s="1" customFormat="1" ht="18" customHeight="1">
      <c r="B15" s="44"/>
      <c r="C15" s="45"/>
      <c r="D15" s="45"/>
      <c r="E15" s="33" t="s">
        <v>30</v>
      </c>
      <c r="F15" s="45"/>
      <c r="G15" s="45"/>
      <c r="H15" s="45"/>
      <c r="I15" s="144" t="s">
        <v>31</v>
      </c>
      <c r="J15" s="33" t="s">
        <v>16</v>
      </c>
      <c r="K15" s="49"/>
    </row>
    <row r="16" s="1" customFormat="1" ht="6.96" customHeight="1">
      <c r="B16" s="44"/>
      <c r="C16" s="45"/>
      <c r="D16" s="45"/>
      <c r="E16" s="45"/>
      <c r="F16" s="45"/>
      <c r="G16" s="45"/>
      <c r="H16" s="45"/>
      <c r="I16" s="142"/>
      <c r="J16" s="45"/>
      <c r="K16" s="49"/>
    </row>
    <row r="17" s="1" customFormat="1" ht="14.4" customHeight="1">
      <c r="B17" s="44"/>
      <c r="C17" s="45"/>
      <c r="D17" s="38" t="s">
        <v>32</v>
      </c>
      <c r="E17" s="45"/>
      <c r="F17" s="45"/>
      <c r="G17" s="45"/>
      <c r="H17" s="45"/>
      <c r="I17" s="144" t="s">
        <v>29</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34</v>
      </c>
      <c r="E20" s="45"/>
      <c r="F20" s="45"/>
      <c r="G20" s="45"/>
      <c r="H20" s="45"/>
      <c r="I20" s="144" t="s">
        <v>29</v>
      </c>
      <c r="J20" s="33" t="s">
        <v>16</v>
      </c>
      <c r="K20" s="49"/>
    </row>
    <row r="21" s="1" customFormat="1" ht="18" customHeight="1">
      <c r="B21" s="44"/>
      <c r="C21" s="45"/>
      <c r="D21" s="45"/>
      <c r="E21" s="33" t="s">
        <v>30</v>
      </c>
      <c r="F21" s="45"/>
      <c r="G21" s="45"/>
      <c r="H21" s="45"/>
      <c r="I21" s="144" t="s">
        <v>31</v>
      </c>
      <c r="J21" s="33" t="s">
        <v>16</v>
      </c>
      <c r="K21" s="49"/>
    </row>
    <row r="22" s="1" customFormat="1" ht="6.96" customHeight="1">
      <c r="B22" s="44"/>
      <c r="C22" s="45"/>
      <c r="D22" s="45"/>
      <c r="E22" s="45"/>
      <c r="F22" s="45"/>
      <c r="G22" s="45"/>
      <c r="H22" s="45"/>
      <c r="I22" s="142"/>
      <c r="J22" s="45"/>
      <c r="K22" s="49"/>
    </row>
    <row r="23" s="1" customFormat="1" ht="14.4" customHeight="1">
      <c r="B23" s="44"/>
      <c r="C23" s="45"/>
      <c r="D23" s="38" t="s">
        <v>36</v>
      </c>
      <c r="E23" s="45"/>
      <c r="F23" s="45"/>
      <c r="G23" s="45"/>
      <c r="H23" s="45"/>
      <c r="I23" s="142"/>
      <c r="J23" s="45"/>
      <c r="K23" s="49"/>
    </row>
    <row r="24" s="6" customFormat="1" ht="16.5" customHeight="1">
      <c r="B24" s="146"/>
      <c r="C24" s="147"/>
      <c r="D24" s="147"/>
      <c r="E24" s="42" t="s">
        <v>16</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38</v>
      </c>
      <c r="E27" s="45"/>
      <c r="F27" s="45"/>
      <c r="G27" s="45"/>
      <c r="H27" s="45"/>
      <c r="I27" s="142"/>
      <c r="J27" s="153">
        <f>ROUND(J82,2)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40</v>
      </c>
      <c r="G29" s="45"/>
      <c r="H29" s="45"/>
      <c r="I29" s="154" t="s">
        <v>39</v>
      </c>
      <c r="J29" s="50" t="s">
        <v>41</v>
      </c>
      <c r="K29" s="49"/>
    </row>
    <row r="30" s="1" customFormat="1" ht="14.4" customHeight="1">
      <c r="B30" s="44"/>
      <c r="C30" s="45"/>
      <c r="D30" s="53" t="s">
        <v>42</v>
      </c>
      <c r="E30" s="53" t="s">
        <v>43</v>
      </c>
      <c r="F30" s="155">
        <f>ROUND(SUM(BE82:BE287), 2)</f>
        <v>0</v>
      </c>
      <c r="G30" s="45"/>
      <c r="H30" s="45"/>
      <c r="I30" s="156">
        <v>0.20999999999999999</v>
      </c>
      <c r="J30" s="155">
        <f>ROUND(ROUND((SUM(BE82:BE287)), 2)*I30, 2)</f>
        <v>0</v>
      </c>
      <c r="K30" s="49"/>
    </row>
    <row r="31" s="1" customFormat="1" ht="14.4" customHeight="1">
      <c r="B31" s="44"/>
      <c r="C31" s="45"/>
      <c r="D31" s="45"/>
      <c r="E31" s="53" t="s">
        <v>44</v>
      </c>
      <c r="F31" s="155">
        <f>ROUND(SUM(BF82:BF287), 2)</f>
        <v>0</v>
      </c>
      <c r="G31" s="45"/>
      <c r="H31" s="45"/>
      <c r="I31" s="156">
        <v>0.14999999999999999</v>
      </c>
      <c r="J31" s="155">
        <f>ROUND(ROUND((SUM(BF82:BF287)), 2)*I31, 2)</f>
        <v>0</v>
      </c>
      <c r="K31" s="49"/>
    </row>
    <row r="32" hidden="1" s="1" customFormat="1" ht="14.4" customHeight="1">
      <c r="B32" s="44"/>
      <c r="C32" s="45"/>
      <c r="D32" s="45"/>
      <c r="E32" s="53" t="s">
        <v>45</v>
      </c>
      <c r="F32" s="155">
        <f>ROUND(SUM(BG82:BG287), 2)</f>
        <v>0</v>
      </c>
      <c r="G32" s="45"/>
      <c r="H32" s="45"/>
      <c r="I32" s="156">
        <v>0.20999999999999999</v>
      </c>
      <c r="J32" s="155">
        <v>0</v>
      </c>
      <c r="K32" s="49"/>
    </row>
    <row r="33" hidden="1" s="1" customFormat="1" ht="14.4" customHeight="1">
      <c r="B33" s="44"/>
      <c r="C33" s="45"/>
      <c r="D33" s="45"/>
      <c r="E33" s="53" t="s">
        <v>46</v>
      </c>
      <c r="F33" s="155">
        <f>ROUND(SUM(BH82:BH287), 2)</f>
        <v>0</v>
      </c>
      <c r="G33" s="45"/>
      <c r="H33" s="45"/>
      <c r="I33" s="156">
        <v>0.14999999999999999</v>
      </c>
      <c r="J33" s="155">
        <v>0</v>
      </c>
      <c r="K33" s="49"/>
    </row>
    <row r="34" hidden="1" s="1" customFormat="1" ht="14.4" customHeight="1">
      <c r="B34" s="44"/>
      <c r="C34" s="45"/>
      <c r="D34" s="45"/>
      <c r="E34" s="53" t="s">
        <v>47</v>
      </c>
      <c r="F34" s="155">
        <f>ROUND(SUM(BI82:BI287),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48</v>
      </c>
      <c r="E36" s="96"/>
      <c r="F36" s="96"/>
      <c r="G36" s="159" t="s">
        <v>49</v>
      </c>
      <c r="H36" s="160" t="s">
        <v>50</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108</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Rekonstrulce kanalizace ul. Bořivojova a Jagellonská Praha 3</v>
      </c>
      <c r="F45" s="38"/>
      <c r="G45" s="38"/>
      <c r="H45" s="38"/>
      <c r="I45" s="142"/>
      <c r="J45" s="45"/>
      <c r="K45" s="49"/>
    </row>
    <row r="46" s="1" customFormat="1" ht="14.4" customHeight="1">
      <c r="B46" s="44"/>
      <c r="C46" s="38" t="s">
        <v>106</v>
      </c>
      <c r="D46" s="45"/>
      <c r="E46" s="45"/>
      <c r="F46" s="45"/>
      <c r="G46" s="45"/>
      <c r="H46" s="45"/>
      <c r="I46" s="142"/>
      <c r="J46" s="45"/>
      <c r="K46" s="49"/>
    </row>
    <row r="47" s="1" customFormat="1" ht="17.25" customHeight="1">
      <c r="B47" s="44"/>
      <c r="C47" s="45"/>
      <c r="D47" s="45"/>
      <c r="E47" s="143" t="str">
        <f>E9</f>
        <v>SO 04 - Obnova komunikace a chodníku</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24</v>
      </c>
      <c r="D49" s="45"/>
      <c r="E49" s="45"/>
      <c r="F49" s="33" t="str">
        <f>F12</f>
        <v>Praha 3</v>
      </c>
      <c r="G49" s="45"/>
      <c r="H49" s="45"/>
      <c r="I49" s="144" t="s">
        <v>26</v>
      </c>
      <c r="J49" s="145" t="str">
        <f>IF(J12="","",J12)</f>
        <v>2. 8. 2018</v>
      </c>
      <c r="K49" s="49"/>
    </row>
    <row r="50" s="1" customFormat="1" ht="6.96" customHeight="1">
      <c r="B50" s="44"/>
      <c r="C50" s="45"/>
      <c r="D50" s="45"/>
      <c r="E50" s="45"/>
      <c r="F50" s="45"/>
      <c r="G50" s="45"/>
      <c r="H50" s="45"/>
      <c r="I50" s="142"/>
      <c r="J50" s="45"/>
      <c r="K50" s="49"/>
    </row>
    <row r="51" s="1" customFormat="1">
      <c r="B51" s="44"/>
      <c r="C51" s="38" t="s">
        <v>28</v>
      </c>
      <c r="D51" s="45"/>
      <c r="E51" s="45"/>
      <c r="F51" s="33" t="str">
        <f>E15</f>
        <v xml:space="preserve"> </v>
      </c>
      <c r="G51" s="45"/>
      <c r="H51" s="45"/>
      <c r="I51" s="144" t="s">
        <v>34</v>
      </c>
      <c r="J51" s="42" t="str">
        <f>E21</f>
        <v xml:space="preserve"> </v>
      </c>
      <c r="K51" s="49"/>
    </row>
    <row r="52" s="1" customFormat="1" ht="14.4" customHeight="1">
      <c r="B52" s="44"/>
      <c r="C52" s="38" t="s">
        <v>32</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109</v>
      </c>
      <c r="D54" s="157"/>
      <c r="E54" s="157"/>
      <c r="F54" s="157"/>
      <c r="G54" s="157"/>
      <c r="H54" s="157"/>
      <c r="I54" s="171"/>
      <c r="J54" s="172" t="s">
        <v>110</v>
      </c>
      <c r="K54" s="173"/>
    </row>
    <row r="55" s="1" customFormat="1" ht="10.32" customHeight="1">
      <c r="B55" s="44"/>
      <c r="C55" s="45"/>
      <c r="D55" s="45"/>
      <c r="E55" s="45"/>
      <c r="F55" s="45"/>
      <c r="G55" s="45"/>
      <c r="H55" s="45"/>
      <c r="I55" s="142"/>
      <c r="J55" s="45"/>
      <c r="K55" s="49"/>
    </row>
    <row r="56" s="1" customFormat="1" ht="29.28" customHeight="1">
      <c r="B56" s="44"/>
      <c r="C56" s="174" t="s">
        <v>111</v>
      </c>
      <c r="D56" s="45"/>
      <c r="E56" s="45"/>
      <c r="F56" s="45"/>
      <c r="G56" s="45"/>
      <c r="H56" s="45"/>
      <c r="I56" s="142"/>
      <c r="J56" s="153">
        <f>J82</f>
        <v>0</v>
      </c>
      <c r="K56" s="49"/>
      <c r="AU56" s="22" t="s">
        <v>112</v>
      </c>
    </row>
    <row r="57" s="7" customFormat="1" ht="24.96" customHeight="1">
      <c r="B57" s="175"/>
      <c r="C57" s="176"/>
      <c r="D57" s="177" t="s">
        <v>113</v>
      </c>
      <c r="E57" s="178"/>
      <c r="F57" s="178"/>
      <c r="G57" s="178"/>
      <c r="H57" s="178"/>
      <c r="I57" s="179"/>
      <c r="J57" s="180">
        <f>J83</f>
        <v>0</v>
      </c>
      <c r="K57" s="181"/>
    </row>
    <row r="58" s="8" customFormat="1" ht="19.92" customHeight="1">
      <c r="B58" s="182"/>
      <c r="C58" s="183"/>
      <c r="D58" s="184" t="s">
        <v>114</v>
      </c>
      <c r="E58" s="185"/>
      <c r="F58" s="185"/>
      <c r="G58" s="185"/>
      <c r="H58" s="185"/>
      <c r="I58" s="186"/>
      <c r="J58" s="187">
        <f>J84</f>
        <v>0</v>
      </c>
      <c r="K58" s="188"/>
    </row>
    <row r="59" s="8" customFormat="1" ht="19.92" customHeight="1">
      <c r="B59" s="182"/>
      <c r="C59" s="183"/>
      <c r="D59" s="184" t="s">
        <v>730</v>
      </c>
      <c r="E59" s="185"/>
      <c r="F59" s="185"/>
      <c r="G59" s="185"/>
      <c r="H59" s="185"/>
      <c r="I59" s="186"/>
      <c r="J59" s="187">
        <f>J144</f>
        <v>0</v>
      </c>
      <c r="K59" s="188"/>
    </row>
    <row r="60" s="8" customFormat="1" ht="19.92" customHeight="1">
      <c r="B60" s="182"/>
      <c r="C60" s="183"/>
      <c r="D60" s="184" t="s">
        <v>119</v>
      </c>
      <c r="E60" s="185"/>
      <c r="F60" s="185"/>
      <c r="G60" s="185"/>
      <c r="H60" s="185"/>
      <c r="I60" s="186"/>
      <c r="J60" s="187">
        <f>J214</f>
        <v>0</v>
      </c>
      <c r="K60" s="188"/>
    </row>
    <row r="61" s="8" customFormat="1" ht="14.88" customHeight="1">
      <c r="B61" s="182"/>
      <c r="C61" s="183"/>
      <c r="D61" s="184" t="s">
        <v>120</v>
      </c>
      <c r="E61" s="185"/>
      <c r="F61" s="185"/>
      <c r="G61" s="185"/>
      <c r="H61" s="185"/>
      <c r="I61" s="186"/>
      <c r="J61" s="187">
        <f>J268</f>
        <v>0</v>
      </c>
      <c r="K61" s="188"/>
    </row>
    <row r="62" s="8" customFormat="1" ht="19.92" customHeight="1">
      <c r="B62" s="182"/>
      <c r="C62" s="183"/>
      <c r="D62" s="184" t="s">
        <v>121</v>
      </c>
      <c r="E62" s="185"/>
      <c r="F62" s="185"/>
      <c r="G62" s="185"/>
      <c r="H62" s="185"/>
      <c r="I62" s="186"/>
      <c r="J62" s="187">
        <f>J279</f>
        <v>0</v>
      </c>
      <c r="K62" s="188"/>
    </row>
    <row r="63" s="1" customFormat="1" ht="21.84" customHeight="1">
      <c r="B63" s="44"/>
      <c r="C63" s="45"/>
      <c r="D63" s="45"/>
      <c r="E63" s="45"/>
      <c r="F63" s="45"/>
      <c r="G63" s="45"/>
      <c r="H63" s="45"/>
      <c r="I63" s="142"/>
      <c r="J63" s="45"/>
      <c r="K63" s="49"/>
    </row>
    <row r="64" s="1" customFormat="1" ht="6.96" customHeight="1">
      <c r="B64" s="65"/>
      <c r="C64" s="66"/>
      <c r="D64" s="66"/>
      <c r="E64" s="66"/>
      <c r="F64" s="66"/>
      <c r="G64" s="66"/>
      <c r="H64" s="66"/>
      <c r="I64" s="164"/>
      <c r="J64" s="66"/>
      <c r="K64" s="67"/>
    </row>
    <row r="68" s="1" customFormat="1" ht="6.96" customHeight="1">
      <c r="B68" s="68"/>
      <c r="C68" s="69"/>
      <c r="D68" s="69"/>
      <c r="E68" s="69"/>
      <c r="F68" s="69"/>
      <c r="G68" s="69"/>
      <c r="H68" s="69"/>
      <c r="I68" s="167"/>
      <c r="J68" s="69"/>
      <c r="K68" s="69"/>
      <c r="L68" s="70"/>
    </row>
    <row r="69" s="1" customFormat="1" ht="36.96" customHeight="1">
      <c r="B69" s="44"/>
      <c r="C69" s="71" t="s">
        <v>122</v>
      </c>
      <c r="D69" s="72"/>
      <c r="E69" s="72"/>
      <c r="F69" s="72"/>
      <c r="G69" s="72"/>
      <c r="H69" s="72"/>
      <c r="I69" s="189"/>
      <c r="J69" s="72"/>
      <c r="K69" s="72"/>
      <c r="L69" s="70"/>
    </row>
    <row r="70" s="1" customFormat="1" ht="6.96" customHeight="1">
      <c r="B70" s="44"/>
      <c r="C70" s="72"/>
      <c r="D70" s="72"/>
      <c r="E70" s="72"/>
      <c r="F70" s="72"/>
      <c r="G70" s="72"/>
      <c r="H70" s="72"/>
      <c r="I70" s="189"/>
      <c r="J70" s="72"/>
      <c r="K70" s="72"/>
      <c r="L70" s="70"/>
    </row>
    <row r="71" s="1" customFormat="1" ht="14.4" customHeight="1">
      <c r="B71" s="44"/>
      <c r="C71" s="74" t="s">
        <v>18</v>
      </c>
      <c r="D71" s="72"/>
      <c r="E71" s="72"/>
      <c r="F71" s="72"/>
      <c r="G71" s="72"/>
      <c r="H71" s="72"/>
      <c r="I71" s="189"/>
      <c r="J71" s="72"/>
      <c r="K71" s="72"/>
      <c r="L71" s="70"/>
    </row>
    <row r="72" s="1" customFormat="1" ht="16.5" customHeight="1">
      <c r="B72" s="44"/>
      <c r="C72" s="72"/>
      <c r="D72" s="72"/>
      <c r="E72" s="190" t="str">
        <f>E7</f>
        <v>Rekonstrulce kanalizace ul. Bořivojova a Jagellonská Praha 3</v>
      </c>
      <c r="F72" s="74"/>
      <c r="G72" s="74"/>
      <c r="H72" s="74"/>
      <c r="I72" s="189"/>
      <c r="J72" s="72"/>
      <c r="K72" s="72"/>
      <c r="L72" s="70"/>
    </row>
    <row r="73" s="1" customFormat="1" ht="14.4" customHeight="1">
      <c r="B73" s="44"/>
      <c r="C73" s="74" t="s">
        <v>106</v>
      </c>
      <c r="D73" s="72"/>
      <c r="E73" s="72"/>
      <c r="F73" s="72"/>
      <c r="G73" s="72"/>
      <c r="H73" s="72"/>
      <c r="I73" s="189"/>
      <c r="J73" s="72"/>
      <c r="K73" s="72"/>
      <c r="L73" s="70"/>
    </row>
    <row r="74" s="1" customFormat="1" ht="17.25" customHeight="1">
      <c r="B74" s="44"/>
      <c r="C74" s="72"/>
      <c r="D74" s="72"/>
      <c r="E74" s="80" t="str">
        <f>E9</f>
        <v>SO 04 - Obnova komunikace a chodníku</v>
      </c>
      <c r="F74" s="72"/>
      <c r="G74" s="72"/>
      <c r="H74" s="72"/>
      <c r="I74" s="189"/>
      <c r="J74" s="72"/>
      <c r="K74" s="72"/>
      <c r="L74" s="70"/>
    </row>
    <row r="75" s="1" customFormat="1" ht="6.96" customHeight="1">
      <c r="B75" s="44"/>
      <c r="C75" s="72"/>
      <c r="D75" s="72"/>
      <c r="E75" s="72"/>
      <c r="F75" s="72"/>
      <c r="G75" s="72"/>
      <c r="H75" s="72"/>
      <c r="I75" s="189"/>
      <c r="J75" s="72"/>
      <c r="K75" s="72"/>
      <c r="L75" s="70"/>
    </row>
    <row r="76" s="1" customFormat="1" ht="18" customHeight="1">
      <c r="B76" s="44"/>
      <c r="C76" s="74" t="s">
        <v>24</v>
      </c>
      <c r="D76" s="72"/>
      <c r="E76" s="72"/>
      <c r="F76" s="191" t="str">
        <f>F12</f>
        <v>Praha 3</v>
      </c>
      <c r="G76" s="72"/>
      <c r="H76" s="72"/>
      <c r="I76" s="192" t="s">
        <v>26</v>
      </c>
      <c r="J76" s="83" t="str">
        <f>IF(J12="","",J12)</f>
        <v>2. 8. 2018</v>
      </c>
      <c r="K76" s="72"/>
      <c r="L76" s="70"/>
    </row>
    <row r="77" s="1" customFormat="1" ht="6.96" customHeight="1">
      <c r="B77" s="44"/>
      <c r="C77" s="72"/>
      <c r="D77" s="72"/>
      <c r="E77" s="72"/>
      <c r="F77" s="72"/>
      <c r="G77" s="72"/>
      <c r="H77" s="72"/>
      <c r="I77" s="189"/>
      <c r="J77" s="72"/>
      <c r="K77" s="72"/>
      <c r="L77" s="70"/>
    </row>
    <row r="78" s="1" customFormat="1">
      <c r="B78" s="44"/>
      <c r="C78" s="74" t="s">
        <v>28</v>
      </c>
      <c r="D78" s="72"/>
      <c r="E78" s="72"/>
      <c r="F78" s="191" t="str">
        <f>E15</f>
        <v xml:space="preserve"> </v>
      </c>
      <c r="G78" s="72"/>
      <c r="H78" s="72"/>
      <c r="I78" s="192" t="s">
        <v>34</v>
      </c>
      <c r="J78" s="191" t="str">
        <f>E21</f>
        <v xml:space="preserve"> </v>
      </c>
      <c r="K78" s="72"/>
      <c r="L78" s="70"/>
    </row>
    <row r="79" s="1" customFormat="1" ht="14.4" customHeight="1">
      <c r="B79" s="44"/>
      <c r="C79" s="74" t="s">
        <v>32</v>
      </c>
      <c r="D79" s="72"/>
      <c r="E79" s="72"/>
      <c r="F79" s="191" t="str">
        <f>IF(E18="","",E18)</f>
        <v/>
      </c>
      <c r="G79" s="72"/>
      <c r="H79" s="72"/>
      <c r="I79" s="189"/>
      <c r="J79" s="72"/>
      <c r="K79" s="72"/>
      <c r="L79" s="70"/>
    </row>
    <row r="80" s="1" customFormat="1" ht="10.32" customHeight="1">
      <c r="B80" s="44"/>
      <c r="C80" s="72"/>
      <c r="D80" s="72"/>
      <c r="E80" s="72"/>
      <c r="F80" s="72"/>
      <c r="G80" s="72"/>
      <c r="H80" s="72"/>
      <c r="I80" s="189"/>
      <c r="J80" s="72"/>
      <c r="K80" s="72"/>
      <c r="L80" s="70"/>
    </row>
    <row r="81" s="9" customFormat="1" ht="29.28" customHeight="1">
      <c r="B81" s="193"/>
      <c r="C81" s="194" t="s">
        <v>123</v>
      </c>
      <c r="D81" s="195" t="s">
        <v>57</v>
      </c>
      <c r="E81" s="195" t="s">
        <v>53</v>
      </c>
      <c r="F81" s="195" t="s">
        <v>124</v>
      </c>
      <c r="G81" s="195" t="s">
        <v>125</v>
      </c>
      <c r="H81" s="195" t="s">
        <v>126</v>
      </c>
      <c r="I81" s="196" t="s">
        <v>127</v>
      </c>
      <c r="J81" s="195" t="s">
        <v>110</v>
      </c>
      <c r="K81" s="197" t="s">
        <v>128</v>
      </c>
      <c r="L81" s="198"/>
      <c r="M81" s="100" t="s">
        <v>129</v>
      </c>
      <c r="N81" s="101" t="s">
        <v>42</v>
      </c>
      <c r="O81" s="101" t="s">
        <v>130</v>
      </c>
      <c r="P81" s="101" t="s">
        <v>131</v>
      </c>
      <c r="Q81" s="101" t="s">
        <v>132</v>
      </c>
      <c r="R81" s="101" t="s">
        <v>133</v>
      </c>
      <c r="S81" s="101" t="s">
        <v>134</v>
      </c>
      <c r="T81" s="102" t="s">
        <v>135</v>
      </c>
    </row>
    <row r="82" s="1" customFormat="1" ht="29.28" customHeight="1">
      <c r="B82" s="44"/>
      <c r="C82" s="106" t="s">
        <v>111</v>
      </c>
      <c r="D82" s="72"/>
      <c r="E82" s="72"/>
      <c r="F82" s="72"/>
      <c r="G82" s="72"/>
      <c r="H82" s="72"/>
      <c r="I82" s="189"/>
      <c r="J82" s="199">
        <f>BK82</f>
        <v>0</v>
      </c>
      <c r="K82" s="72"/>
      <c r="L82" s="70"/>
      <c r="M82" s="103"/>
      <c r="N82" s="104"/>
      <c r="O82" s="104"/>
      <c r="P82" s="200">
        <f>P83</f>
        <v>0</v>
      </c>
      <c r="Q82" s="104"/>
      <c r="R82" s="200">
        <f>R83</f>
        <v>728.72541590000014</v>
      </c>
      <c r="S82" s="104"/>
      <c r="T82" s="201">
        <f>T83</f>
        <v>6928.4815700000008</v>
      </c>
      <c r="AT82" s="22" t="s">
        <v>71</v>
      </c>
      <c r="AU82" s="22" t="s">
        <v>112</v>
      </c>
      <c r="BK82" s="202">
        <f>BK83</f>
        <v>0</v>
      </c>
    </row>
    <row r="83" s="10" customFormat="1" ht="37.44001" customHeight="1">
      <c r="B83" s="203"/>
      <c r="C83" s="204"/>
      <c r="D83" s="205" t="s">
        <v>71</v>
      </c>
      <c r="E83" s="206" t="s">
        <v>136</v>
      </c>
      <c r="F83" s="206" t="s">
        <v>137</v>
      </c>
      <c r="G83" s="204"/>
      <c r="H83" s="204"/>
      <c r="I83" s="207"/>
      <c r="J83" s="208">
        <f>BK83</f>
        <v>0</v>
      </c>
      <c r="K83" s="204"/>
      <c r="L83" s="209"/>
      <c r="M83" s="210"/>
      <c r="N83" s="211"/>
      <c r="O83" s="211"/>
      <c r="P83" s="212">
        <f>P84+P144+P214+P279</f>
        <v>0</v>
      </c>
      <c r="Q83" s="211"/>
      <c r="R83" s="212">
        <f>R84+R144+R214+R279</f>
        <v>728.72541590000014</v>
      </c>
      <c r="S83" s="211"/>
      <c r="T83" s="213">
        <f>T84+T144+T214+T279</f>
        <v>6928.4815700000008</v>
      </c>
      <c r="AR83" s="214" t="s">
        <v>80</v>
      </c>
      <c r="AT83" s="215" t="s">
        <v>71</v>
      </c>
      <c r="AU83" s="215" t="s">
        <v>72</v>
      </c>
      <c r="AY83" s="214" t="s">
        <v>138</v>
      </c>
      <c r="BK83" s="216">
        <f>BK84+BK144+BK214+BK279</f>
        <v>0</v>
      </c>
    </row>
    <row r="84" s="10" customFormat="1" ht="19.92" customHeight="1">
      <c r="B84" s="203"/>
      <c r="C84" s="204"/>
      <c r="D84" s="205" t="s">
        <v>71</v>
      </c>
      <c r="E84" s="217" t="s">
        <v>80</v>
      </c>
      <c r="F84" s="217" t="s">
        <v>139</v>
      </c>
      <c r="G84" s="204"/>
      <c r="H84" s="204"/>
      <c r="I84" s="207"/>
      <c r="J84" s="218">
        <f>BK84</f>
        <v>0</v>
      </c>
      <c r="K84" s="204"/>
      <c r="L84" s="209"/>
      <c r="M84" s="210"/>
      <c r="N84" s="211"/>
      <c r="O84" s="211"/>
      <c r="P84" s="212">
        <f>SUM(P85:P143)</f>
        <v>0</v>
      </c>
      <c r="Q84" s="211"/>
      <c r="R84" s="212">
        <f>SUM(R85:R143)</f>
        <v>0.70723380000000002</v>
      </c>
      <c r="S84" s="211"/>
      <c r="T84" s="213">
        <f>SUM(T85:T143)</f>
        <v>6928.4815700000008</v>
      </c>
      <c r="AR84" s="214" t="s">
        <v>80</v>
      </c>
      <c r="AT84" s="215" t="s">
        <v>71</v>
      </c>
      <c r="AU84" s="215" t="s">
        <v>80</v>
      </c>
      <c r="AY84" s="214" t="s">
        <v>138</v>
      </c>
      <c r="BK84" s="216">
        <f>SUM(BK85:BK143)</f>
        <v>0</v>
      </c>
    </row>
    <row r="85" s="1" customFormat="1" ht="38.25" customHeight="1">
      <c r="B85" s="44"/>
      <c r="C85" s="219" t="s">
        <v>80</v>
      </c>
      <c r="D85" s="219" t="s">
        <v>140</v>
      </c>
      <c r="E85" s="220" t="s">
        <v>731</v>
      </c>
      <c r="F85" s="221" t="s">
        <v>732</v>
      </c>
      <c r="G85" s="222" t="s">
        <v>239</v>
      </c>
      <c r="H85" s="223">
        <v>889.10000000000002</v>
      </c>
      <c r="I85" s="224"/>
      <c r="J85" s="225">
        <f>ROUND(I85*H85,2)</f>
        <v>0</v>
      </c>
      <c r="K85" s="221" t="s">
        <v>144</v>
      </c>
      <c r="L85" s="70"/>
      <c r="M85" s="226" t="s">
        <v>16</v>
      </c>
      <c r="N85" s="227" t="s">
        <v>43</v>
      </c>
      <c r="O85" s="45"/>
      <c r="P85" s="228">
        <f>O85*H85</f>
        <v>0</v>
      </c>
      <c r="Q85" s="228">
        <v>0</v>
      </c>
      <c r="R85" s="228">
        <f>Q85*H85</f>
        <v>0</v>
      </c>
      <c r="S85" s="228">
        <v>0.28100000000000003</v>
      </c>
      <c r="T85" s="229">
        <f>S85*H85</f>
        <v>249.83710000000002</v>
      </c>
      <c r="AR85" s="22" t="s">
        <v>145</v>
      </c>
      <c r="AT85" s="22" t="s">
        <v>140</v>
      </c>
      <c r="AU85" s="22" t="s">
        <v>82</v>
      </c>
      <c r="AY85" s="22" t="s">
        <v>138</v>
      </c>
      <c r="BE85" s="230">
        <f>IF(N85="základní",J85,0)</f>
        <v>0</v>
      </c>
      <c r="BF85" s="230">
        <f>IF(N85="snížená",J85,0)</f>
        <v>0</v>
      </c>
      <c r="BG85" s="230">
        <f>IF(N85="zákl. přenesená",J85,0)</f>
        <v>0</v>
      </c>
      <c r="BH85" s="230">
        <f>IF(N85="sníž. přenesená",J85,0)</f>
        <v>0</v>
      </c>
      <c r="BI85" s="230">
        <f>IF(N85="nulová",J85,0)</f>
        <v>0</v>
      </c>
      <c r="BJ85" s="22" t="s">
        <v>80</v>
      </c>
      <c r="BK85" s="230">
        <f>ROUND(I85*H85,2)</f>
        <v>0</v>
      </c>
      <c r="BL85" s="22" t="s">
        <v>145</v>
      </c>
      <c r="BM85" s="22" t="s">
        <v>733</v>
      </c>
    </row>
    <row r="86" s="1" customFormat="1">
      <c r="B86" s="44"/>
      <c r="C86" s="72"/>
      <c r="D86" s="231" t="s">
        <v>147</v>
      </c>
      <c r="E86" s="72"/>
      <c r="F86" s="232" t="s">
        <v>734</v>
      </c>
      <c r="G86" s="72"/>
      <c r="H86" s="72"/>
      <c r="I86" s="189"/>
      <c r="J86" s="72"/>
      <c r="K86" s="72"/>
      <c r="L86" s="70"/>
      <c r="M86" s="233"/>
      <c r="N86" s="45"/>
      <c r="O86" s="45"/>
      <c r="P86" s="45"/>
      <c r="Q86" s="45"/>
      <c r="R86" s="45"/>
      <c r="S86" s="45"/>
      <c r="T86" s="93"/>
      <c r="AT86" s="22" t="s">
        <v>147</v>
      </c>
      <c r="AU86" s="22" t="s">
        <v>82</v>
      </c>
    </row>
    <row r="87" s="11" customFormat="1">
      <c r="B87" s="234"/>
      <c r="C87" s="235"/>
      <c r="D87" s="231" t="s">
        <v>149</v>
      </c>
      <c r="E87" s="236" t="s">
        <v>16</v>
      </c>
      <c r="F87" s="237" t="s">
        <v>735</v>
      </c>
      <c r="G87" s="235"/>
      <c r="H87" s="238">
        <v>889.10000000000002</v>
      </c>
      <c r="I87" s="239"/>
      <c r="J87" s="235"/>
      <c r="K87" s="235"/>
      <c r="L87" s="240"/>
      <c r="M87" s="241"/>
      <c r="N87" s="242"/>
      <c r="O87" s="242"/>
      <c r="P87" s="242"/>
      <c r="Q87" s="242"/>
      <c r="R87" s="242"/>
      <c r="S87" s="242"/>
      <c r="T87" s="243"/>
      <c r="AT87" s="244" t="s">
        <v>149</v>
      </c>
      <c r="AU87" s="244" t="s">
        <v>82</v>
      </c>
      <c r="AV87" s="11" t="s">
        <v>82</v>
      </c>
      <c r="AW87" s="11" t="s">
        <v>35</v>
      </c>
      <c r="AX87" s="11" t="s">
        <v>72</v>
      </c>
      <c r="AY87" s="244" t="s">
        <v>138</v>
      </c>
    </row>
    <row r="88" s="12" customFormat="1">
      <c r="B88" s="245"/>
      <c r="C88" s="246"/>
      <c r="D88" s="231" t="s">
        <v>149</v>
      </c>
      <c r="E88" s="247" t="s">
        <v>16</v>
      </c>
      <c r="F88" s="248" t="s">
        <v>151</v>
      </c>
      <c r="G88" s="246"/>
      <c r="H88" s="249">
        <v>889.10000000000002</v>
      </c>
      <c r="I88" s="250"/>
      <c r="J88" s="246"/>
      <c r="K88" s="246"/>
      <c r="L88" s="251"/>
      <c r="M88" s="252"/>
      <c r="N88" s="253"/>
      <c r="O88" s="253"/>
      <c r="P88" s="253"/>
      <c r="Q88" s="253"/>
      <c r="R88" s="253"/>
      <c r="S88" s="253"/>
      <c r="T88" s="254"/>
      <c r="AT88" s="255" t="s">
        <v>149</v>
      </c>
      <c r="AU88" s="255" t="s">
        <v>82</v>
      </c>
      <c r="AV88" s="12" t="s">
        <v>145</v>
      </c>
      <c r="AW88" s="12" t="s">
        <v>35</v>
      </c>
      <c r="AX88" s="12" t="s">
        <v>80</v>
      </c>
      <c r="AY88" s="255" t="s">
        <v>138</v>
      </c>
    </row>
    <row r="89" s="1" customFormat="1" ht="51" customHeight="1">
      <c r="B89" s="44"/>
      <c r="C89" s="219" t="s">
        <v>82</v>
      </c>
      <c r="D89" s="219" t="s">
        <v>140</v>
      </c>
      <c r="E89" s="220" t="s">
        <v>736</v>
      </c>
      <c r="F89" s="221" t="s">
        <v>737</v>
      </c>
      <c r="G89" s="222" t="s">
        <v>239</v>
      </c>
      <c r="H89" s="223">
        <v>2318.5100000000002</v>
      </c>
      <c r="I89" s="224"/>
      <c r="J89" s="225">
        <f>ROUND(I89*H89,2)</f>
        <v>0</v>
      </c>
      <c r="K89" s="221" t="s">
        <v>144</v>
      </c>
      <c r="L89" s="70"/>
      <c r="M89" s="226" t="s">
        <v>16</v>
      </c>
      <c r="N89" s="227" t="s">
        <v>43</v>
      </c>
      <c r="O89" s="45"/>
      <c r="P89" s="228">
        <f>O89*H89</f>
        <v>0</v>
      </c>
      <c r="Q89" s="228">
        <v>0</v>
      </c>
      <c r="R89" s="228">
        <f>Q89*H89</f>
        <v>0</v>
      </c>
      <c r="S89" s="228">
        <v>0.41699999999999998</v>
      </c>
      <c r="T89" s="229">
        <f>S89*H89</f>
        <v>966.81867</v>
      </c>
      <c r="AR89" s="22" t="s">
        <v>145</v>
      </c>
      <c r="AT89" s="22" t="s">
        <v>140</v>
      </c>
      <c r="AU89" s="22" t="s">
        <v>82</v>
      </c>
      <c r="AY89" s="22" t="s">
        <v>138</v>
      </c>
      <c r="BE89" s="230">
        <f>IF(N89="základní",J89,0)</f>
        <v>0</v>
      </c>
      <c r="BF89" s="230">
        <f>IF(N89="snížená",J89,0)</f>
        <v>0</v>
      </c>
      <c r="BG89" s="230">
        <f>IF(N89="zákl. přenesená",J89,0)</f>
        <v>0</v>
      </c>
      <c r="BH89" s="230">
        <f>IF(N89="sníž. přenesená",J89,0)</f>
        <v>0</v>
      </c>
      <c r="BI89" s="230">
        <f>IF(N89="nulová",J89,0)</f>
        <v>0</v>
      </c>
      <c r="BJ89" s="22" t="s">
        <v>80</v>
      </c>
      <c r="BK89" s="230">
        <f>ROUND(I89*H89,2)</f>
        <v>0</v>
      </c>
      <c r="BL89" s="22" t="s">
        <v>145</v>
      </c>
      <c r="BM89" s="22" t="s">
        <v>738</v>
      </c>
    </row>
    <row r="90" s="1" customFormat="1">
      <c r="B90" s="44"/>
      <c r="C90" s="72"/>
      <c r="D90" s="231" t="s">
        <v>147</v>
      </c>
      <c r="E90" s="72"/>
      <c r="F90" s="232" t="s">
        <v>734</v>
      </c>
      <c r="G90" s="72"/>
      <c r="H90" s="72"/>
      <c r="I90" s="189"/>
      <c r="J90" s="72"/>
      <c r="K90" s="72"/>
      <c r="L90" s="70"/>
      <c r="M90" s="233"/>
      <c r="N90" s="45"/>
      <c r="O90" s="45"/>
      <c r="P90" s="45"/>
      <c r="Q90" s="45"/>
      <c r="R90" s="45"/>
      <c r="S90" s="45"/>
      <c r="T90" s="93"/>
      <c r="AT90" s="22" t="s">
        <v>147</v>
      </c>
      <c r="AU90" s="22" t="s">
        <v>82</v>
      </c>
    </row>
    <row r="91" s="11" customFormat="1">
      <c r="B91" s="234"/>
      <c r="C91" s="235"/>
      <c r="D91" s="231" t="s">
        <v>149</v>
      </c>
      <c r="E91" s="236" t="s">
        <v>16</v>
      </c>
      <c r="F91" s="237" t="s">
        <v>739</v>
      </c>
      <c r="G91" s="235"/>
      <c r="H91" s="238">
        <v>2318.5100000000002</v>
      </c>
      <c r="I91" s="239"/>
      <c r="J91" s="235"/>
      <c r="K91" s="235"/>
      <c r="L91" s="240"/>
      <c r="M91" s="241"/>
      <c r="N91" s="242"/>
      <c r="O91" s="242"/>
      <c r="P91" s="242"/>
      <c r="Q91" s="242"/>
      <c r="R91" s="242"/>
      <c r="S91" s="242"/>
      <c r="T91" s="243"/>
      <c r="AT91" s="244" t="s">
        <v>149</v>
      </c>
      <c r="AU91" s="244" t="s">
        <v>82</v>
      </c>
      <c r="AV91" s="11" t="s">
        <v>82</v>
      </c>
      <c r="AW91" s="11" t="s">
        <v>35</v>
      </c>
      <c r="AX91" s="11" t="s">
        <v>72</v>
      </c>
      <c r="AY91" s="244" t="s">
        <v>138</v>
      </c>
    </row>
    <row r="92" s="12" customFormat="1">
      <c r="B92" s="245"/>
      <c r="C92" s="246"/>
      <c r="D92" s="231" t="s">
        <v>149</v>
      </c>
      <c r="E92" s="247" t="s">
        <v>16</v>
      </c>
      <c r="F92" s="248" t="s">
        <v>151</v>
      </c>
      <c r="G92" s="246"/>
      <c r="H92" s="249">
        <v>2318.5100000000002</v>
      </c>
      <c r="I92" s="250"/>
      <c r="J92" s="246"/>
      <c r="K92" s="246"/>
      <c r="L92" s="251"/>
      <c r="M92" s="252"/>
      <c r="N92" s="253"/>
      <c r="O92" s="253"/>
      <c r="P92" s="253"/>
      <c r="Q92" s="253"/>
      <c r="R92" s="253"/>
      <c r="S92" s="253"/>
      <c r="T92" s="254"/>
      <c r="AT92" s="255" t="s">
        <v>149</v>
      </c>
      <c r="AU92" s="255" t="s">
        <v>82</v>
      </c>
      <c r="AV92" s="12" t="s">
        <v>145</v>
      </c>
      <c r="AW92" s="12" t="s">
        <v>35</v>
      </c>
      <c r="AX92" s="12" t="s">
        <v>80</v>
      </c>
      <c r="AY92" s="255" t="s">
        <v>138</v>
      </c>
    </row>
    <row r="93" s="1" customFormat="1" ht="38.25" customHeight="1">
      <c r="B93" s="44"/>
      <c r="C93" s="219" t="s">
        <v>158</v>
      </c>
      <c r="D93" s="219" t="s">
        <v>140</v>
      </c>
      <c r="E93" s="220" t="s">
        <v>740</v>
      </c>
      <c r="F93" s="221" t="s">
        <v>741</v>
      </c>
      <c r="G93" s="222" t="s">
        <v>239</v>
      </c>
      <c r="H93" s="223">
        <v>1323.74</v>
      </c>
      <c r="I93" s="224"/>
      <c r="J93" s="225">
        <f>ROUND(I93*H93,2)</f>
        <v>0</v>
      </c>
      <c r="K93" s="221" t="s">
        <v>144</v>
      </c>
      <c r="L93" s="70"/>
      <c r="M93" s="226" t="s">
        <v>16</v>
      </c>
      <c r="N93" s="227" t="s">
        <v>43</v>
      </c>
      <c r="O93" s="45"/>
      <c r="P93" s="228">
        <f>O93*H93</f>
        <v>0</v>
      </c>
      <c r="Q93" s="228">
        <v>0</v>
      </c>
      <c r="R93" s="228">
        <f>Q93*H93</f>
        <v>0</v>
      </c>
      <c r="S93" s="228">
        <v>0.23499999999999999</v>
      </c>
      <c r="T93" s="229">
        <f>S93*H93</f>
        <v>311.07889999999998</v>
      </c>
      <c r="AR93" s="22" t="s">
        <v>145</v>
      </c>
      <c r="AT93" s="22" t="s">
        <v>140</v>
      </c>
      <c r="AU93" s="22" t="s">
        <v>82</v>
      </c>
      <c r="AY93" s="22" t="s">
        <v>138</v>
      </c>
      <c r="BE93" s="230">
        <f>IF(N93="základní",J93,0)</f>
        <v>0</v>
      </c>
      <c r="BF93" s="230">
        <f>IF(N93="snížená",J93,0)</f>
        <v>0</v>
      </c>
      <c r="BG93" s="230">
        <f>IF(N93="zákl. přenesená",J93,0)</f>
        <v>0</v>
      </c>
      <c r="BH93" s="230">
        <f>IF(N93="sníž. přenesená",J93,0)</f>
        <v>0</v>
      </c>
      <c r="BI93" s="230">
        <f>IF(N93="nulová",J93,0)</f>
        <v>0</v>
      </c>
      <c r="BJ93" s="22" t="s">
        <v>80</v>
      </c>
      <c r="BK93" s="230">
        <f>ROUND(I93*H93,2)</f>
        <v>0</v>
      </c>
      <c r="BL93" s="22" t="s">
        <v>145</v>
      </c>
      <c r="BM93" s="22" t="s">
        <v>742</v>
      </c>
    </row>
    <row r="94" s="1" customFormat="1">
      <c r="B94" s="44"/>
      <c r="C94" s="72"/>
      <c r="D94" s="231" t="s">
        <v>147</v>
      </c>
      <c r="E94" s="72"/>
      <c r="F94" s="232" t="s">
        <v>743</v>
      </c>
      <c r="G94" s="72"/>
      <c r="H94" s="72"/>
      <c r="I94" s="189"/>
      <c r="J94" s="72"/>
      <c r="K94" s="72"/>
      <c r="L94" s="70"/>
      <c r="M94" s="233"/>
      <c r="N94" s="45"/>
      <c r="O94" s="45"/>
      <c r="P94" s="45"/>
      <c r="Q94" s="45"/>
      <c r="R94" s="45"/>
      <c r="S94" s="45"/>
      <c r="T94" s="93"/>
      <c r="AT94" s="22" t="s">
        <v>147</v>
      </c>
      <c r="AU94" s="22" t="s">
        <v>82</v>
      </c>
    </row>
    <row r="95" s="11" customFormat="1">
      <c r="B95" s="234"/>
      <c r="C95" s="235"/>
      <c r="D95" s="231" t="s">
        <v>149</v>
      </c>
      <c r="E95" s="236" t="s">
        <v>16</v>
      </c>
      <c r="F95" s="237" t="s">
        <v>744</v>
      </c>
      <c r="G95" s="235"/>
      <c r="H95" s="238">
        <v>358.33999999999997</v>
      </c>
      <c r="I95" s="239"/>
      <c r="J95" s="235"/>
      <c r="K95" s="235"/>
      <c r="L95" s="240"/>
      <c r="M95" s="241"/>
      <c r="N95" s="242"/>
      <c r="O95" s="242"/>
      <c r="P95" s="242"/>
      <c r="Q95" s="242"/>
      <c r="R95" s="242"/>
      <c r="S95" s="242"/>
      <c r="T95" s="243"/>
      <c r="AT95" s="244" t="s">
        <v>149</v>
      </c>
      <c r="AU95" s="244" t="s">
        <v>82</v>
      </c>
      <c r="AV95" s="11" t="s">
        <v>82</v>
      </c>
      <c r="AW95" s="11" t="s">
        <v>35</v>
      </c>
      <c r="AX95" s="11" t="s">
        <v>72</v>
      </c>
      <c r="AY95" s="244" t="s">
        <v>138</v>
      </c>
    </row>
    <row r="96" s="11" customFormat="1">
      <c r="B96" s="234"/>
      <c r="C96" s="235"/>
      <c r="D96" s="231" t="s">
        <v>149</v>
      </c>
      <c r="E96" s="236" t="s">
        <v>16</v>
      </c>
      <c r="F96" s="237" t="s">
        <v>745</v>
      </c>
      <c r="G96" s="235"/>
      <c r="H96" s="238">
        <v>164.16</v>
      </c>
      <c r="I96" s="239"/>
      <c r="J96" s="235"/>
      <c r="K96" s="235"/>
      <c r="L96" s="240"/>
      <c r="M96" s="241"/>
      <c r="N96" s="242"/>
      <c r="O96" s="242"/>
      <c r="P96" s="242"/>
      <c r="Q96" s="242"/>
      <c r="R96" s="242"/>
      <c r="S96" s="242"/>
      <c r="T96" s="243"/>
      <c r="AT96" s="244" t="s">
        <v>149</v>
      </c>
      <c r="AU96" s="244" t="s">
        <v>82</v>
      </c>
      <c r="AV96" s="11" t="s">
        <v>82</v>
      </c>
      <c r="AW96" s="11" t="s">
        <v>35</v>
      </c>
      <c r="AX96" s="11" t="s">
        <v>72</v>
      </c>
      <c r="AY96" s="244" t="s">
        <v>138</v>
      </c>
    </row>
    <row r="97" s="11" customFormat="1">
      <c r="B97" s="234"/>
      <c r="C97" s="235"/>
      <c r="D97" s="231" t="s">
        <v>149</v>
      </c>
      <c r="E97" s="236" t="s">
        <v>16</v>
      </c>
      <c r="F97" s="237" t="s">
        <v>746</v>
      </c>
      <c r="G97" s="235"/>
      <c r="H97" s="238">
        <v>476.75999999999999</v>
      </c>
      <c r="I97" s="239"/>
      <c r="J97" s="235"/>
      <c r="K97" s="235"/>
      <c r="L97" s="240"/>
      <c r="M97" s="241"/>
      <c r="N97" s="242"/>
      <c r="O97" s="242"/>
      <c r="P97" s="242"/>
      <c r="Q97" s="242"/>
      <c r="R97" s="242"/>
      <c r="S97" s="242"/>
      <c r="T97" s="243"/>
      <c r="AT97" s="244" t="s">
        <v>149</v>
      </c>
      <c r="AU97" s="244" t="s">
        <v>82</v>
      </c>
      <c r="AV97" s="11" t="s">
        <v>82</v>
      </c>
      <c r="AW97" s="11" t="s">
        <v>35</v>
      </c>
      <c r="AX97" s="11" t="s">
        <v>72</v>
      </c>
      <c r="AY97" s="244" t="s">
        <v>138</v>
      </c>
    </row>
    <row r="98" s="11" customFormat="1">
      <c r="B98" s="234"/>
      <c r="C98" s="235"/>
      <c r="D98" s="231" t="s">
        <v>149</v>
      </c>
      <c r="E98" s="236" t="s">
        <v>16</v>
      </c>
      <c r="F98" s="237" t="s">
        <v>747</v>
      </c>
      <c r="G98" s="235"/>
      <c r="H98" s="238">
        <v>324.48000000000002</v>
      </c>
      <c r="I98" s="239"/>
      <c r="J98" s="235"/>
      <c r="K98" s="235"/>
      <c r="L98" s="240"/>
      <c r="M98" s="241"/>
      <c r="N98" s="242"/>
      <c r="O98" s="242"/>
      <c r="P98" s="242"/>
      <c r="Q98" s="242"/>
      <c r="R98" s="242"/>
      <c r="S98" s="242"/>
      <c r="T98" s="243"/>
      <c r="AT98" s="244" t="s">
        <v>149</v>
      </c>
      <c r="AU98" s="244" t="s">
        <v>82</v>
      </c>
      <c r="AV98" s="11" t="s">
        <v>82</v>
      </c>
      <c r="AW98" s="11" t="s">
        <v>35</v>
      </c>
      <c r="AX98" s="11" t="s">
        <v>72</v>
      </c>
      <c r="AY98" s="244" t="s">
        <v>138</v>
      </c>
    </row>
    <row r="99" s="12" customFormat="1">
      <c r="B99" s="245"/>
      <c r="C99" s="246"/>
      <c r="D99" s="231" t="s">
        <v>149</v>
      </c>
      <c r="E99" s="247" t="s">
        <v>16</v>
      </c>
      <c r="F99" s="248" t="s">
        <v>151</v>
      </c>
      <c r="G99" s="246"/>
      <c r="H99" s="249">
        <v>1323.74</v>
      </c>
      <c r="I99" s="250"/>
      <c r="J99" s="246"/>
      <c r="K99" s="246"/>
      <c r="L99" s="251"/>
      <c r="M99" s="252"/>
      <c r="N99" s="253"/>
      <c r="O99" s="253"/>
      <c r="P99" s="253"/>
      <c r="Q99" s="253"/>
      <c r="R99" s="253"/>
      <c r="S99" s="253"/>
      <c r="T99" s="254"/>
      <c r="AT99" s="255" t="s">
        <v>149</v>
      </c>
      <c r="AU99" s="255" t="s">
        <v>82</v>
      </c>
      <c r="AV99" s="12" t="s">
        <v>145</v>
      </c>
      <c r="AW99" s="12" t="s">
        <v>35</v>
      </c>
      <c r="AX99" s="12" t="s">
        <v>80</v>
      </c>
      <c r="AY99" s="255" t="s">
        <v>138</v>
      </c>
    </row>
    <row r="100" s="1" customFormat="1" ht="38.25" customHeight="1">
      <c r="B100" s="44"/>
      <c r="C100" s="219" t="s">
        <v>145</v>
      </c>
      <c r="D100" s="219" t="s">
        <v>140</v>
      </c>
      <c r="E100" s="220" t="s">
        <v>748</v>
      </c>
      <c r="F100" s="221" t="s">
        <v>749</v>
      </c>
      <c r="G100" s="222" t="s">
        <v>239</v>
      </c>
      <c r="H100" s="223">
        <v>2116.75</v>
      </c>
      <c r="I100" s="224"/>
      <c r="J100" s="225">
        <f>ROUND(I100*H100,2)</f>
        <v>0</v>
      </c>
      <c r="K100" s="221" t="s">
        <v>144</v>
      </c>
      <c r="L100" s="70"/>
      <c r="M100" s="226" t="s">
        <v>16</v>
      </c>
      <c r="N100" s="227" t="s">
        <v>43</v>
      </c>
      <c r="O100" s="45"/>
      <c r="P100" s="228">
        <f>O100*H100</f>
        <v>0</v>
      </c>
      <c r="Q100" s="228">
        <v>0</v>
      </c>
      <c r="R100" s="228">
        <f>Q100*H100</f>
        <v>0</v>
      </c>
      <c r="S100" s="228">
        <v>0.098000000000000004</v>
      </c>
      <c r="T100" s="229">
        <f>S100*H100</f>
        <v>207.44150000000002</v>
      </c>
      <c r="AR100" s="22" t="s">
        <v>145</v>
      </c>
      <c r="AT100" s="22" t="s">
        <v>140</v>
      </c>
      <c r="AU100" s="22" t="s">
        <v>82</v>
      </c>
      <c r="AY100" s="22" t="s">
        <v>138</v>
      </c>
      <c r="BE100" s="230">
        <f>IF(N100="základní",J100,0)</f>
        <v>0</v>
      </c>
      <c r="BF100" s="230">
        <f>IF(N100="snížená",J100,0)</f>
        <v>0</v>
      </c>
      <c r="BG100" s="230">
        <f>IF(N100="zákl. přenesená",J100,0)</f>
        <v>0</v>
      </c>
      <c r="BH100" s="230">
        <f>IF(N100="sníž. přenesená",J100,0)</f>
        <v>0</v>
      </c>
      <c r="BI100" s="230">
        <f>IF(N100="nulová",J100,0)</f>
        <v>0</v>
      </c>
      <c r="BJ100" s="22" t="s">
        <v>80</v>
      </c>
      <c r="BK100" s="230">
        <f>ROUND(I100*H100,2)</f>
        <v>0</v>
      </c>
      <c r="BL100" s="22" t="s">
        <v>145</v>
      </c>
      <c r="BM100" s="22" t="s">
        <v>750</v>
      </c>
    </row>
    <row r="101" s="1" customFormat="1">
      <c r="B101" s="44"/>
      <c r="C101" s="72"/>
      <c r="D101" s="231" t="s">
        <v>147</v>
      </c>
      <c r="E101" s="72"/>
      <c r="F101" s="232" t="s">
        <v>743</v>
      </c>
      <c r="G101" s="72"/>
      <c r="H101" s="72"/>
      <c r="I101" s="189"/>
      <c r="J101" s="72"/>
      <c r="K101" s="72"/>
      <c r="L101" s="70"/>
      <c r="M101" s="233"/>
      <c r="N101" s="45"/>
      <c r="O101" s="45"/>
      <c r="P101" s="45"/>
      <c r="Q101" s="45"/>
      <c r="R101" s="45"/>
      <c r="S101" s="45"/>
      <c r="T101" s="93"/>
      <c r="AT101" s="22" t="s">
        <v>147</v>
      </c>
      <c r="AU101" s="22" t="s">
        <v>82</v>
      </c>
    </row>
    <row r="102" s="11" customFormat="1">
      <c r="B102" s="234"/>
      <c r="C102" s="235"/>
      <c r="D102" s="231" t="s">
        <v>149</v>
      </c>
      <c r="E102" s="236" t="s">
        <v>16</v>
      </c>
      <c r="F102" s="237" t="s">
        <v>751</v>
      </c>
      <c r="G102" s="235"/>
      <c r="H102" s="238">
        <v>1520.8</v>
      </c>
      <c r="I102" s="239"/>
      <c r="J102" s="235"/>
      <c r="K102" s="235"/>
      <c r="L102" s="240"/>
      <c r="M102" s="241"/>
      <c r="N102" s="242"/>
      <c r="O102" s="242"/>
      <c r="P102" s="242"/>
      <c r="Q102" s="242"/>
      <c r="R102" s="242"/>
      <c r="S102" s="242"/>
      <c r="T102" s="243"/>
      <c r="AT102" s="244" t="s">
        <v>149</v>
      </c>
      <c r="AU102" s="244" t="s">
        <v>82</v>
      </c>
      <c r="AV102" s="11" t="s">
        <v>82</v>
      </c>
      <c r="AW102" s="11" t="s">
        <v>35</v>
      </c>
      <c r="AX102" s="11" t="s">
        <v>72</v>
      </c>
      <c r="AY102" s="244" t="s">
        <v>138</v>
      </c>
    </row>
    <row r="103" s="11" customFormat="1">
      <c r="B103" s="234"/>
      <c r="C103" s="235"/>
      <c r="D103" s="231" t="s">
        <v>149</v>
      </c>
      <c r="E103" s="236" t="s">
        <v>16</v>
      </c>
      <c r="F103" s="237" t="s">
        <v>752</v>
      </c>
      <c r="G103" s="235"/>
      <c r="H103" s="238">
        <v>595.95000000000005</v>
      </c>
      <c r="I103" s="239"/>
      <c r="J103" s="235"/>
      <c r="K103" s="235"/>
      <c r="L103" s="240"/>
      <c r="M103" s="241"/>
      <c r="N103" s="242"/>
      <c r="O103" s="242"/>
      <c r="P103" s="242"/>
      <c r="Q103" s="242"/>
      <c r="R103" s="242"/>
      <c r="S103" s="242"/>
      <c r="T103" s="243"/>
      <c r="AT103" s="244" t="s">
        <v>149</v>
      </c>
      <c r="AU103" s="244" t="s">
        <v>82</v>
      </c>
      <c r="AV103" s="11" t="s">
        <v>82</v>
      </c>
      <c r="AW103" s="11" t="s">
        <v>35</v>
      </c>
      <c r="AX103" s="11" t="s">
        <v>72</v>
      </c>
      <c r="AY103" s="244" t="s">
        <v>138</v>
      </c>
    </row>
    <row r="104" s="12" customFormat="1">
      <c r="B104" s="245"/>
      <c r="C104" s="246"/>
      <c r="D104" s="231" t="s">
        <v>149</v>
      </c>
      <c r="E104" s="247" t="s">
        <v>16</v>
      </c>
      <c r="F104" s="248" t="s">
        <v>151</v>
      </c>
      <c r="G104" s="246"/>
      <c r="H104" s="249">
        <v>2116.75</v>
      </c>
      <c r="I104" s="250"/>
      <c r="J104" s="246"/>
      <c r="K104" s="246"/>
      <c r="L104" s="251"/>
      <c r="M104" s="252"/>
      <c r="N104" s="253"/>
      <c r="O104" s="253"/>
      <c r="P104" s="253"/>
      <c r="Q104" s="253"/>
      <c r="R104" s="253"/>
      <c r="S104" s="253"/>
      <c r="T104" s="254"/>
      <c r="AT104" s="255" t="s">
        <v>149</v>
      </c>
      <c r="AU104" s="255" t="s">
        <v>82</v>
      </c>
      <c r="AV104" s="12" t="s">
        <v>145</v>
      </c>
      <c r="AW104" s="12" t="s">
        <v>35</v>
      </c>
      <c r="AX104" s="12" t="s">
        <v>80</v>
      </c>
      <c r="AY104" s="255" t="s">
        <v>138</v>
      </c>
    </row>
    <row r="105" s="1" customFormat="1" ht="38.25" customHeight="1">
      <c r="B105" s="44"/>
      <c r="C105" s="219" t="s">
        <v>169</v>
      </c>
      <c r="D105" s="219" t="s">
        <v>140</v>
      </c>
      <c r="E105" s="220" t="s">
        <v>753</v>
      </c>
      <c r="F105" s="221" t="s">
        <v>754</v>
      </c>
      <c r="G105" s="222" t="s">
        <v>239</v>
      </c>
      <c r="H105" s="223">
        <v>560.25</v>
      </c>
      <c r="I105" s="224"/>
      <c r="J105" s="225">
        <f>ROUND(I105*H105,2)</f>
        <v>0</v>
      </c>
      <c r="K105" s="221" t="s">
        <v>144</v>
      </c>
      <c r="L105" s="70"/>
      <c r="M105" s="226" t="s">
        <v>16</v>
      </c>
      <c r="N105" s="227" t="s">
        <v>43</v>
      </c>
      <c r="O105" s="45"/>
      <c r="P105" s="228">
        <f>O105*H105</f>
        <v>0</v>
      </c>
      <c r="Q105" s="228">
        <v>0</v>
      </c>
      <c r="R105" s="228">
        <f>Q105*H105</f>
        <v>0</v>
      </c>
      <c r="S105" s="228">
        <v>0.22</v>
      </c>
      <c r="T105" s="229">
        <f>S105*H105</f>
        <v>123.255</v>
      </c>
      <c r="AR105" s="22" t="s">
        <v>145</v>
      </c>
      <c r="AT105" s="22" t="s">
        <v>140</v>
      </c>
      <c r="AU105" s="22" t="s">
        <v>82</v>
      </c>
      <c r="AY105" s="22" t="s">
        <v>138</v>
      </c>
      <c r="BE105" s="230">
        <f>IF(N105="základní",J105,0)</f>
        <v>0</v>
      </c>
      <c r="BF105" s="230">
        <f>IF(N105="snížená",J105,0)</f>
        <v>0</v>
      </c>
      <c r="BG105" s="230">
        <f>IF(N105="zákl. přenesená",J105,0)</f>
        <v>0</v>
      </c>
      <c r="BH105" s="230">
        <f>IF(N105="sníž. přenesená",J105,0)</f>
        <v>0</v>
      </c>
      <c r="BI105" s="230">
        <f>IF(N105="nulová",J105,0)</f>
        <v>0</v>
      </c>
      <c r="BJ105" s="22" t="s">
        <v>80</v>
      </c>
      <c r="BK105" s="230">
        <f>ROUND(I105*H105,2)</f>
        <v>0</v>
      </c>
      <c r="BL105" s="22" t="s">
        <v>145</v>
      </c>
      <c r="BM105" s="22" t="s">
        <v>755</v>
      </c>
    </row>
    <row r="106" s="1" customFormat="1">
      <c r="B106" s="44"/>
      <c r="C106" s="72"/>
      <c r="D106" s="231" t="s">
        <v>147</v>
      </c>
      <c r="E106" s="72"/>
      <c r="F106" s="232" t="s">
        <v>743</v>
      </c>
      <c r="G106" s="72"/>
      <c r="H106" s="72"/>
      <c r="I106" s="189"/>
      <c r="J106" s="72"/>
      <c r="K106" s="72"/>
      <c r="L106" s="70"/>
      <c r="M106" s="233"/>
      <c r="N106" s="45"/>
      <c r="O106" s="45"/>
      <c r="P106" s="45"/>
      <c r="Q106" s="45"/>
      <c r="R106" s="45"/>
      <c r="S106" s="45"/>
      <c r="T106" s="93"/>
      <c r="AT106" s="22" t="s">
        <v>147</v>
      </c>
      <c r="AU106" s="22" t="s">
        <v>82</v>
      </c>
    </row>
    <row r="107" s="11" customFormat="1">
      <c r="B107" s="234"/>
      <c r="C107" s="235"/>
      <c r="D107" s="231" t="s">
        <v>149</v>
      </c>
      <c r="E107" s="236" t="s">
        <v>16</v>
      </c>
      <c r="F107" s="237" t="s">
        <v>756</v>
      </c>
      <c r="G107" s="235"/>
      <c r="H107" s="238">
        <v>560.25</v>
      </c>
      <c r="I107" s="239"/>
      <c r="J107" s="235"/>
      <c r="K107" s="235"/>
      <c r="L107" s="240"/>
      <c r="M107" s="241"/>
      <c r="N107" s="242"/>
      <c r="O107" s="242"/>
      <c r="P107" s="242"/>
      <c r="Q107" s="242"/>
      <c r="R107" s="242"/>
      <c r="S107" s="242"/>
      <c r="T107" s="243"/>
      <c r="AT107" s="244" t="s">
        <v>149</v>
      </c>
      <c r="AU107" s="244" t="s">
        <v>82</v>
      </c>
      <c r="AV107" s="11" t="s">
        <v>82</v>
      </c>
      <c r="AW107" s="11" t="s">
        <v>35</v>
      </c>
      <c r="AX107" s="11" t="s">
        <v>72</v>
      </c>
      <c r="AY107" s="244" t="s">
        <v>138</v>
      </c>
    </row>
    <row r="108" s="12" customFormat="1">
      <c r="B108" s="245"/>
      <c r="C108" s="246"/>
      <c r="D108" s="231" t="s">
        <v>149</v>
      </c>
      <c r="E108" s="247" t="s">
        <v>16</v>
      </c>
      <c r="F108" s="248" t="s">
        <v>151</v>
      </c>
      <c r="G108" s="246"/>
      <c r="H108" s="249">
        <v>560.25</v>
      </c>
      <c r="I108" s="250"/>
      <c r="J108" s="246"/>
      <c r="K108" s="246"/>
      <c r="L108" s="251"/>
      <c r="M108" s="252"/>
      <c r="N108" s="253"/>
      <c r="O108" s="253"/>
      <c r="P108" s="253"/>
      <c r="Q108" s="253"/>
      <c r="R108" s="253"/>
      <c r="S108" s="253"/>
      <c r="T108" s="254"/>
      <c r="AT108" s="255" t="s">
        <v>149</v>
      </c>
      <c r="AU108" s="255" t="s">
        <v>82</v>
      </c>
      <c r="AV108" s="12" t="s">
        <v>145</v>
      </c>
      <c r="AW108" s="12" t="s">
        <v>35</v>
      </c>
      <c r="AX108" s="12" t="s">
        <v>80</v>
      </c>
      <c r="AY108" s="255" t="s">
        <v>138</v>
      </c>
    </row>
    <row r="109" s="1" customFormat="1" ht="38.25" customHeight="1">
      <c r="B109" s="44"/>
      <c r="C109" s="219" t="s">
        <v>176</v>
      </c>
      <c r="D109" s="219" t="s">
        <v>140</v>
      </c>
      <c r="E109" s="220" t="s">
        <v>757</v>
      </c>
      <c r="F109" s="221" t="s">
        <v>758</v>
      </c>
      <c r="G109" s="222" t="s">
        <v>239</v>
      </c>
      <c r="H109" s="223">
        <v>246.24000000000001</v>
      </c>
      <c r="I109" s="224"/>
      <c r="J109" s="225">
        <f>ROUND(I109*H109,2)</f>
        <v>0</v>
      </c>
      <c r="K109" s="221" t="s">
        <v>144</v>
      </c>
      <c r="L109" s="70"/>
      <c r="M109" s="226" t="s">
        <v>16</v>
      </c>
      <c r="N109" s="227" t="s">
        <v>43</v>
      </c>
      <c r="O109" s="45"/>
      <c r="P109" s="228">
        <f>O109*H109</f>
        <v>0</v>
      </c>
      <c r="Q109" s="228">
        <v>0</v>
      </c>
      <c r="R109" s="228">
        <f>Q109*H109</f>
        <v>0</v>
      </c>
      <c r="S109" s="228">
        <v>0.316</v>
      </c>
      <c r="T109" s="229">
        <f>S109*H109</f>
        <v>77.811840000000004</v>
      </c>
      <c r="AR109" s="22" t="s">
        <v>145</v>
      </c>
      <c r="AT109" s="22" t="s">
        <v>140</v>
      </c>
      <c r="AU109" s="22" t="s">
        <v>82</v>
      </c>
      <c r="AY109" s="22" t="s">
        <v>138</v>
      </c>
      <c r="BE109" s="230">
        <f>IF(N109="základní",J109,0)</f>
        <v>0</v>
      </c>
      <c r="BF109" s="230">
        <f>IF(N109="snížená",J109,0)</f>
        <v>0</v>
      </c>
      <c r="BG109" s="230">
        <f>IF(N109="zákl. přenesená",J109,0)</f>
        <v>0</v>
      </c>
      <c r="BH109" s="230">
        <f>IF(N109="sníž. přenesená",J109,0)</f>
        <v>0</v>
      </c>
      <c r="BI109" s="230">
        <f>IF(N109="nulová",J109,0)</f>
        <v>0</v>
      </c>
      <c r="BJ109" s="22" t="s">
        <v>80</v>
      </c>
      <c r="BK109" s="230">
        <f>ROUND(I109*H109,2)</f>
        <v>0</v>
      </c>
      <c r="BL109" s="22" t="s">
        <v>145</v>
      </c>
      <c r="BM109" s="22" t="s">
        <v>759</v>
      </c>
    </row>
    <row r="110" s="1" customFormat="1">
      <c r="B110" s="44"/>
      <c r="C110" s="72"/>
      <c r="D110" s="231" t="s">
        <v>147</v>
      </c>
      <c r="E110" s="72"/>
      <c r="F110" s="232" t="s">
        <v>760</v>
      </c>
      <c r="G110" s="72"/>
      <c r="H110" s="72"/>
      <c r="I110" s="189"/>
      <c r="J110" s="72"/>
      <c r="K110" s="72"/>
      <c r="L110" s="70"/>
      <c r="M110" s="233"/>
      <c r="N110" s="45"/>
      <c r="O110" s="45"/>
      <c r="P110" s="45"/>
      <c r="Q110" s="45"/>
      <c r="R110" s="45"/>
      <c r="S110" s="45"/>
      <c r="T110" s="93"/>
      <c r="AT110" s="22" t="s">
        <v>147</v>
      </c>
      <c r="AU110" s="22" t="s">
        <v>82</v>
      </c>
    </row>
    <row r="111" s="11" customFormat="1">
      <c r="B111" s="234"/>
      <c r="C111" s="235"/>
      <c r="D111" s="231" t="s">
        <v>149</v>
      </c>
      <c r="E111" s="236" t="s">
        <v>16</v>
      </c>
      <c r="F111" s="237" t="s">
        <v>761</v>
      </c>
      <c r="G111" s="235"/>
      <c r="H111" s="238">
        <v>246.24000000000001</v>
      </c>
      <c r="I111" s="239"/>
      <c r="J111" s="235"/>
      <c r="K111" s="235"/>
      <c r="L111" s="240"/>
      <c r="M111" s="241"/>
      <c r="N111" s="242"/>
      <c r="O111" s="242"/>
      <c r="P111" s="242"/>
      <c r="Q111" s="242"/>
      <c r="R111" s="242"/>
      <c r="S111" s="242"/>
      <c r="T111" s="243"/>
      <c r="AT111" s="244" t="s">
        <v>149</v>
      </c>
      <c r="AU111" s="244" t="s">
        <v>82</v>
      </c>
      <c r="AV111" s="11" t="s">
        <v>82</v>
      </c>
      <c r="AW111" s="11" t="s">
        <v>35</v>
      </c>
      <c r="AX111" s="11" t="s">
        <v>72</v>
      </c>
      <c r="AY111" s="244" t="s">
        <v>138</v>
      </c>
    </row>
    <row r="112" s="12" customFormat="1">
      <c r="B112" s="245"/>
      <c r="C112" s="246"/>
      <c r="D112" s="231" t="s">
        <v>149</v>
      </c>
      <c r="E112" s="247" t="s">
        <v>16</v>
      </c>
      <c r="F112" s="248" t="s">
        <v>151</v>
      </c>
      <c r="G112" s="246"/>
      <c r="H112" s="249">
        <v>246.24000000000001</v>
      </c>
      <c r="I112" s="250"/>
      <c r="J112" s="246"/>
      <c r="K112" s="246"/>
      <c r="L112" s="251"/>
      <c r="M112" s="252"/>
      <c r="N112" s="253"/>
      <c r="O112" s="253"/>
      <c r="P112" s="253"/>
      <c r="Q112" s="253"/>
      <c r="R112" s="253"/>
      <c r="S112" s="253"/>
      <c r="T112" s="254"/>
      <c r="AT112" s="255" t="s">
        <v>149</v>
      </c>
      <c r="AU112" s="255" t="s">
        <v>82</v>
      </c>
      <c r="AV112" s="12" t="s">
        <v>145</v>
      </c>
      <c r="AW112" s="12" t="s">
        <v>35</v>
      </c>
      <c r="AX112" s="12" t="s">
        <v>80</v>
      </c>
      <c r="AY112" s="255" t="s">
        <v>138</v>
      </c>
    </row>
    <row r="113" s="1" customFormat="1" ht="51" customHeight="1">
      <c r="B113" s="44"/>
      <c r="C113" s="219" t="s">
        <v>180</v>
      </c>
      <c r="D113" s="219" t="s">
        <v>140</v>
      </c>
      <c r="E113" s="220" t="s">
        <v>762</v>
      </c>
      <c r="F113" s="221" t="s">
        <v>763</v>
      </c>
      <c r="G113" s="222" t="s">
        <v>239</v>
      </c>
      <c r="H113" s="223">
        <v>2318.5100000000002</v>
      </c>
      <c r="I113" s="224"/>
      <c r="J113" s="225">
        <f>ROUND(I113*H113,2)</f>
        <v>0</v>
      </c>
      <c r="K113" s="221" t="s">
        <v>144</v>
      </c>
      <c r="L113" s="70"/>
      <c r="M113" s="226" t="s">
        <v>16</v>
      </c>
      <c r="N113" s="227" t="s">
        <v>43</v>
      </c>
      <c r="O113" s="45"/>
      <c r="P113" s="228">
        <f>O113*H113</f>
        <v>0</v>
      </c>
      <c r="Q113" s="228">
        <v>0</v>
      </c>
      <c r="R113" s="228">
        <f>Q113*H113</f>
        <v>0</v>
      </c>
      <c r="S113" s="228">
        <v>0.17000000000000001</v>
      </c>
      <c r="T113" s="229">
        <f>S113*H113</f>
        <v>394.14670000000007</v>
      </c>
      <c r="AR113" s="22" t="s">
        <v>145</v>
      </c>
      <c r="AT113" s="22" t="s">
        <v>140</v>
      </c>
      <c r="AU113" s="22" t="s">
        <v>82</v>
      </c>
      <c r="AY113" s="22" t="s">
        <v>138</v>
      </c>
      <c r="BE113" s="230">
        <f>IF(N113="základní",J113,0)</f>
        <v>0</v>
      </c>
      <c r="BF113" s="230">
        <f>IF(N113="snížená",J113,0)</f>
        <v>0</v>
      </c>
      <c r="BG113" s="230">
        <f>IF(N113="zákl. přenesená",J113,0)</f>
        <v>0</v>
      </c>
      <c r="BH113" s="230">
        <f>IF(N113="sníž. přenesená",J113,0)</f>
        <v>0</v>
      </c>
      <c r="BI113" s="230">
        <f>IF(N113="nulová",J113,0)</f>
        <v>0</v>
      </c>
      <c r="BJ113" s="22" t="s">
        <v>80</v>
      </c>
      <c r="BK113" s="230">
        <f>ROUND(I113*H113,2)</f>
        <v>0</v>
      </c>
      <c r="BL113" s="22" t="s">
        <v>145</v>
      </c>
      <c r="BM113" s="22" t="s">
        <v>764</v>
      </c>
    </row>
    <row r="114" s="1" customFormat="1">
      <c r="B114" s="44"/>
      <c r="C114" s="72"/>
      <c r="D114" s="231" t="s">
        <v>147</v>
      </c>
      <c r="E114" s="72"/>
      <c r="F114" s="232" t="s">
        <v>743</v>
      </c>
      <c r="G114" s="72"/>
      <c r="H114" s="72"/>
      <c r="I114" s="189"/>
      <c r="J114" s="72"/>
      <c r="K114" s="72"/>
      <c r="L114" s="70"/>
      <c r="M114" s="233"/>
      <c r="N114" s="45"/>
      <c r="O114" s="45"/>
      <c r="P114" s="45"/>
      <c r="Q114" s="45"/>
      <c r="R114" s="45"/>
      <c r="S114" s="45"/>
      <c r="T114" s="93"/>
      <c r="AT114" s="22" t="s">
        <v>147</v>
      </c>
      <c r="AU114" s="22" t="s">
        <v>82</v>
      </c>
    </row>
    <row r="115" s="11" customFormat="1">
      <c r="B115" s="234"/>
      <c r="C115" s="235"/>
      <c r="D115" s="231" t="s">
        <v>149</v>
      </c>
      <c r="E115" s="236" t="s">
        <v>16</v>
      </c>
      <c r="F115" s="237" t="s">
        <v>739</v>
      </c>
      <c r="G115" s="235"/>
      <c r="H115" s="238">
        <v>2318.5100000000002</v>
      </c>
      <c r="I115" s="239"/>
      <c r="J115" s="235"/>
      <c r="K115" s="235"/>
      <c r="L115" s="240"/>
      <c r="M115" s="241"/>
      <c r="N115" s="242"/>
      <c r="O115" s="242"/>
      <c r="P115" s="242"/>
      <c r="Q115" s="242"/>
      <c r="R115" s="242"/>
      <c r="S115" s="242"/>
      <c r="T115" s="243"/>
      <c r="AT115" s="244" t="s">
        <v>149</v>
      </c>
      <c r="AU115" s="244" t="s">
        <v>82</v>
      </c>
      <c r="AV115" s="11" t="s">
        <v>82</v>
      </c>
      <c r="AW115" s="11" t="s">
        <v>35</v>
      </c>
      <c r="AX115" s="11" t="s">
        <v>72</v>
      </c>
      <c r="AY115" s="244" t="s">
        <v>138</v>
      </c>
    </row>
    <row r="116" s="12" customFormat="1">
      <c r="B116" s="245"/>
      <c r="C116" s="246"/>
      <c r="D116" s="231" t="s">
        <v>149</v>
      </c>
      <c r="E116" s="247" t="s">
        <v>16</v>
      </c>
      <c r="F116" s="248" t="s">
        <v>151</v>
      </c>
      <c r="G116" s="246"/>
      <c r="H116" s="249">
        <v>2318.5100000000002</v>
      </c>
      <c r="I116" s="250"/>
      <c r="J116" s="246"/>
      <c r="K116" s="246"/>
      <c r="L116" s="251"/>
      <c r="M116" s="252"/>
      <c r="N116" s="253"/>
      <c r="O116" s="253"/>
      <c r="P116" s="253"/>
      <c r="Q116" s="253"/>
      <c r="R116" s="253"/>
      <c r="S116" s="253"/>
      <c r="T116" s="254"/>
      <c r="AT116" s="255" t="s">
        <v>149</v>
      </c>
      <c r="AU116" s="255" t="s">
        <v>82</v>
      </c>
      <c r="AV116" s="12" t="s">
        <v>145</v>
      </c>
      <c r="AW116" s="12" t="s">
        <v>35</v>
      </c>
      <c r="AX116" s="12" t="s">
        <v>80</v>
      </c>
      <c r="AY116" s="255" t="s">
        <v>138</v>
      </c>
    </row>
    <row r="117" s="1" customFormat="1" ht="51" customHeight="1">
      <c r="B117" s="44"/>
      <c r="C117" s="219" t="s">
        <v>185</v>
      </c>
      <c r="D117" s="219" t="s">
        <v>140</v>
      </c>
      <c r="E117" s="220" t="s">
        <v>765</v>
      </c>
      <c r="F117" s="221" t="s">
        <v>766</v>
      </c>
      <c r="G117" s="222" t="s">
        <v>239</v>
      </c>
      <c r="H117" s="223">
        <v>480.58999999999998</v>
      </c>
      <c r="I117" s="224"/>
      <c r="J117" s="225">
        <f>ROUND(I117*H117,2)</f>
        <v>0</v>
      </c>
      <c r="K117" s="221" t="s">
        <v>144</v>
      </c>
      <c r="L117" s="70"/>
      <c r="M117" s="226" t="s">
        <v>16</v>
      </c>
      <c r="N117" s="227" t="s">
        <v>43</v>
      </c>
      <c r="O117" s="45"/>
      <c r="P117" s="228">
        <f>O117*H117</f>
        <v>0</v>
      </c>
      <c r="Q117" s="228">
        <v>0</v>
      </c>
      <c r="R117" s="228">
        <f>Q117*H117</f>
        <v>0</v>
      </c>
      <c r="S117" s="228">
        <v>0.28999999999999998</v>
      </c>
      <c r="T117" s="229">
        <f>S117*H117</f>
        <v>139.37109999999998</v>
      </c>
      <c r="AR117" s="22" t="s">
        <v>145</v>
      </c>
      <c r="AT117" s="22" t="s">
        <v>140</v>
      </c>
      <c r="AU117" s="22" t="s">
        <v>82</v>
      </c>
      <c r="AY117" s="22" t="s">
        <v>138</v>
      </c>
      <c r="BE117" s="230">
        <f>IF(N117="základní",J117,0)</f>
        <v>0</v>
      </c>
      <c r="BF117" s="230">
        <f>IF(N117="snížená",J117,0)</f>
        <v>0</v>
      </c>
      <c r="BG117" s="230">
        <f>IF(N117="zákl. přenesená",J117,0)</f>
        <v>0</v>
      </c>
      <c r="BH117" s="230">
        <f>IF(N117="sníž. přenesená",J117,0)</f>
        <v>0</v>
      </c>
      <c r="BI117" s="230">
        <f>IF(N117="nulová",J117,0)</f>
        <v>0</v>
      </c>
      <c r="BJ117" s="22" t="s">
        <v>80</v>
      </c>
      <c r="BK117" s="230">
        <f>ROUND(I117*H117,2)</f>
        <v>0</v>
      </c>
      <c r="BL117" s="22" t="s">
        <v>145</v>
      </c>
      <c r="BM117" s="22" t="s">
        <v>767</v>
      </c>
    </row>
    <row r="118" s="1" customFormat="1">
      <c r="B118" s="44"/>
      <c r="C118" s="72"/>
      <c r="D118" s="231" t="s">
        <v>147</v>
      </c>
      <c r="E118" s="72"/>
      <c r="F118" s="232" t="s">
        <v>743</v>
      </c>
      <c r="G118" s="72"/>
      <c r="H118" s="72"/>
      <c r="I118" s="189"/>
      <c r="J118" s="72"/>
      <c r="K118" s="72"/>
      <c r="L118" s="70"/>
      <c r="M118" s="233"/>
      <c r="N118" s="45"/>
      <c r="O118" s="45"/>
      <c r="P118" s="45"/>
      <c r="Q118" s="45"/>
      <c r="R118" s="45"/>
      <c r="S118" s="45"/>
      <c r="T118" s="93"/>
      <c r="AT118" s="22" t="s">
        <v>147</v>
      </c>
      <c r="AU118" s="22" t="s">
        <v>82</v>
      </c>
    </row>
    <row r="119" s="11" customFormat="1">
      <c r="B119" s="234"/>
      <c r="C119" s="235"/>
      <c r="D119" s="231" t="s">
        <v>149</v>
      </c>
      <c r="E119" s="236" t="s">
        <v>16</v>
      </c>
      <c r="F119" s="237" t="s">
        <v>768</v>
      </c>
      <c r="G119" s="235"/>
      <c r="H119" s="238">
        <v>307.14999999999998</v>
      </c>
      <c r="I119" s="239"/>
      <c r="J119" s="235"/>
      <c r="K119" s="235"/>
      <c r="L119" s="240"/>
      <c r="M119" s="241"/>
      <c r="N119" s="242"/>
      <c r="O119" s="242"/>
      <c r="P119" s="242"/>
      <c r="Q119" s="242"/>
      <c r="R119" s="242"/>
      <c r="S119" s="242"/>
      <c r="T119" s="243"/>
      <c r="AT119" s="244" t="s">
        <v>149</v>
      </c>
      <c r="AU119" s="244" t="s">
        <v>82</v>
      </c>
      <c r="AV119" s="11" t="s">
        <v>82</v>
      </c>
      <c r="AW119" s="11" t="s">
        <v>35</v>
      </c>
      <c r="AX119" s="11" t="s">
        <v>72</v>
      </c>
      <c r="AY119" s="244" t="s">
        <v>138</v>
      </c>
    </row>
    <row r="120" s="11" customFormat="1">
      <c r="B120" s="234"/>
      <c r="C120" s="235"/>
      <c r="D120" s="231" t="s">
        <v>149</v>
      </c>
      <c r="E120" s="236" t="s">
        <v>16</v>
      </c>
      <c r="F120" s="237" t="s">
        <v>769</v>
      </c>
      <c r="G120" s="235"/>
      <c r="H120" s="238">
        <v>173.44</v>
      </c>
      <c r="I120" s="239"/>
      <c r="J120" s="235"/>
      <c r="K120" s="235"/>
      <c r="L120" s="240"/>
      <c r="M120" s="241"/>
      <c r="N120" s="242"/>
      <c r="O120" s="242"/>
      <c r="P120" s="242"/>
      <c r="Q120" s="242"/>
      <c r="R120" s="242"/>
      <c r="S120" s="242"/>
      <c r="T120" s="243"/>
      <c r="AT120" s="244" t="s">
        <v>149</v>
      </c>
      <c r="AU120" s="244" t="s">
        <v>82</v>
      </c>
      <c r="AV120" s="11" t="s">
        <v>82</v>
      </c>
      <c r="AW120" s="11" t="s">
        <v>35</v>
      </c>
      <c r="AX120" s="11" t="s">
        <v>72</v>
      </c>
      <c r="AY120" s="244" t="s">
        <v>138</v>
      </c>
    </row>
    <row r="121" s="12" customFormat="1">
      <c r="B121" s="245"/>
      <c r="C121" s="246"/>
      <c r="D121" s="231" t="s">
        <v>149</v>
      </c>
      <c r="E121" s="247" t="s">
        <v>16</v>
      </c>
      <c r="F121" s="248" t="s">
        <v>151</v>
      </c>
      <c r="G121" s="246"/>
      <c r="H121" s="249">
        <v>480.58999999999998</v>
      </c>
      <c r="I121" s="250"/>
      <c r="J121" s="246"/>
      <c r="K121" s="246"/>
      <c r="L121" s="251"/>
      <c r="M121" s="252"/>
      <c r="N121" s="253"/>
      <c r="O121" s="253"/>
      <c r="P121" s="253"/>
      <c r="Q121" s="253"/>
      <c r="R121" s="253"/>
      <c r="S121" s="253"/>
      <c r="T121" s="254"/>
      <c r="AT121" s="255" t="s">
        <v>149</v>
      </c>
      <c r="AU121" s="255" t="s">
        <v>82</v>
      </c>
      <c r="AV121" s="12" t="s">
        <v>145</v>
      </c>
      <c r="AW121" s="12" t="s">
        <v>35</v>
      </c>
      <c r="AX121" s="12" t="s">
        <v>80</v>
      </c>
      <c r="AY121" s="255" t="s">
        <v>138</v>
      </c>
    </row>
    <row r="122" s="1" customFormat="1" ht="51" customHeight="1">
      <c r="B122" s="44"/>
      <c r="C122" s="219" t="s">
        <v>189</v>
      </c>
      <c r="D122" s="219" t="s">
        <v>140</v>
      </c>
      <c r="E122" s="220" t="s">
        <v>770</v>
      </c>
      <c r="F122" s="221" t="s">
        <v>771</v>
      </c>
      <c r="G122" s="222" t="s">
        <v>239</v>
      </c>
      <c r="H122" s="223">
        <v>2486.9899999999998</v>
      </c>
      <c r="I122" s="224"/>
      <c r="J122" s="225">
        <f>ROUND(I122*H122,2)</f>
        <v>0</v>
      </c>
      <c r="K122" s="221" t="s">
        <v>144</v>
      </c>
      <c r="L122" s="70"/>
      <c r="M122" s="226" t="s">
        <v>16</v>
      </c>
      <c r="N122" s="227" t="s">
        <v>43</v>
      </c>
      <c r="O122" s="45"/>
      <c r="P122" s="228">
        <f>O122*H122</f>
        <v>0</v>
      </c>
      <c r="Q122" s="228">
        <v>0</v>
      </c>
      <c r="R122" s="228">
        <f>Q122*H122</f>
        <v>0</v>
      </c>
      <c r="S122" s="228">
        <v>0.44</v>
      </c>
      <c r="T122" s="229">
        <f>S122*H122</f>
        <v>1094.2755999999999</v>
      </c>
      <c r="AR122" s="22" t="s">
        <v>145</v>
      </c>
      <c r="AT122" s="22" t="s">
        <v>140</v>
      </c>
      <c r="AU122" s="22" t="s">
        <v>82</v>
      </c>
      <c r="AY122" s="22" t="s">
        <v>138</v>
      </c>
      <c r="BE122" s="230">
        <f>IF(N122="základní",J122,0)</f>
        <v>0</v>
      </c>
      <c r="BF122" s="230">
        <f>IF(N122="snížená",J122,0)</f>
        <v>0</v>
      </c>
      <c r="BG122" s="230">
        <f>IF(N122="zákl. přenesená",J122,0)</f>
        <v>0</v>
      </c>
      <c r="BH122" s="230">
        <f>IF(N122="sníž. přenesená",J122,0)</f>
        <v>0</v>
      </c>
      <c r="BI122" s="230">
        <f>IF(N122="nulová",J122,0)</f>
        <v>0</v>
      </c>
      <c r="BJ122" s="22" t="s">
        <v>80</v>
      </c>
      <c r="BK122" s="230">
        <f>ROUND(I122*H122,2)</f>
        <v>0</v>
      </c>
      <c r="BL122" s="22" t="s">
        <v>145</v>
      </c>
      <c r="BM122" s="22" t="s">
        <v>772</v>
      </c>
    </row>
    <row r="123" s="1" customFormat="1">
      <c r="B123" s="44"/>
      <c r="C123" s="72"/>
      <c r="D123" s="231" t="s">
        <v>147</v>
      </c>
      <c r="E123" s="72"/>
      <c r="F123" s="232" t="s">
        <v>743</v>
      </c>
      <c r="G123" s="72"/>
      <c r="H123" s="72"/>
      <c r="I123" s="189"/>
      <c r="J123" s="72"/>
      <c r="K123" s="72"/>
      <c r="L123" s="70"/>
      <c r="M123" s="233"/>
      <c r="N123" s="45"/>
      <c r="O123" s="45"/>
      <c r="P123" s="45"/>
      <c r="Q123" s="45"/>
      <c r="R123" s="45"/>
      <c r="S123" s="45"/>
      <c r="T123" s="93"/>
      <c r="AT123" s="22" t="s">
        <v>147</v>
      </c>
      <c r="AU123" s="22" t="s">
        <v>82</v>
      </c>
    </row>
    <row r="124" s="11" customFormat="1">
      <c r="B124" s="234"/>
      <c r="C124" s="235"/>
      <c r="D124" s="231" t="s">
        <v>149</v>
      </c>
      <c r="E124" s="236" t="s">
        <v>16</v>
      </c>
      <c r="F124" s="237" t="s">
        <v>773</v>
      </c>
      <c r="G124" s="235"/>
      <c r="H124" s="238">
        <v>1517.27</v>
      </c>
      <c r="I124" s="239"/>
      <c r="J124" s="235"/>
      <c r="K124" s="235"/>
      <c r="L124" s="240"/>
      <c r="M124" s="241"/>
      <c r="N124" s="242"/>
      <c r="O124" s="242"/>
      <c r="P124" s="242"/>
      <c r="Q124" s="242"/>
      <c r="R124" s="242"/>
      <c r="S124" s="242"/>
      <c r="T124" s="243"/>
      <c r="AT124" s="244" t="s">
        <v>149</v>
      </c>
      <c r="AU124" s="244" t="s">
        <v>82</v>
      </c>
      <c r="AV124" s="11" t="s">
        <v>82</v>
      </c>
      <c r="AW124" s="11" t="s">
        <v>35</v>
      </c>
      <c r="AX124" s="11" t="s">
        <v>72</v>
      </c>
      <c r="AY124" s="244" t="s">
        <v>138</v>
      </c>
    </row>
    <row r="125" s="11" customFormat="1">
      <c r="B125" s="234"/>
      <c r="C125" s="235"/>
      <c r="D125" s="231" t="s">
        <v>149</v>
      </c>
      <c r="E125" s="236" t="s">
        <v>16</v>
      </c>
      <c r="F125" s="237" t="s">
        <v>774</v>
      </c>
      <c r="G125" s="235"/>
      <c r="H125" s="238">
        <v>969.72000000000003</v>
      </c>
      <c r="I125" s="239"/>
      <c r="J125" s="235"/>
      <c r="K125" s="235"/>
      <c r="L125" s="240"/>
      <c r="M125" s="241"/>
      <c r="N125" s="242"/>
      <c r="O125" s="242"/>
      <c r="P125" s="242"/>
      <c r="Q125" s="242"/>
      <c r="R125" s="242"/>
      <c r="S125" s="242"/>
      <c r="T125" s="243"/>
      <c r="AT125" s="244" t="s">
        <v>149</v>
      </c>
      <c r="AU125" s="244" t="s">
        <v>82</v>
      </c>
      <c r="AV125" s="11" t="s">
        <v>82</v>
      </c>
      <c r="AW125" s="11" t="s">
        <v>35</v>
      </c>
      <c r="AX125" s="11" t="s">
        <v>72</v>
      </c>
      <c r="AY125" s="244" t="s">
        <v>138</v>
      </c>
    </row>
    <row r="126" s="12" customFormat="1">
      <c r="B126" s="245"/>
      <c r="C126" s="246"/>
      <c r="D126" s="231" t="s">
        <v>149</v>
      </c>
      <c r="E126" s="247" t="s">
        <v>16</v>
      </c>
      <c r="F126" s="248" t="s">
        <v>151</v>
      </c>
      <c r="G126" s="246"/>
      <c r="H126" s="249">
        <v>2486.9899999999998</v>
      </c>
      <c r="I126" s="250"/>
      <c r="J126" s="246"/>
      <c r="K126" s="246"/>
      <c r="L126" s="251"/>
      <c r="M126" s="252"/>
      <c r="N126" s="253"/>
      <c r="O126" s="253"/>
      <c r="P126" s="253"/>
      <c r="Q126" s="253"/>
      <c r="R126" s="253"/>
      <c r="S126" s="253"/>
      <c r="T126" s="254"/>
      <c r="AT126" s="255" t="s">
        <v>149</v>
      </c>
      <c r="AU126" s="255" t="s">
        <v>82</v>
      </c>
      <c r="AV126" s="12" t="s">
        <v>145</v>
      </c>
      <c r="AW126" s="12" t="s">
        <v>35</v>
      </c>
      <c r="AX126" s="12" t="s">
        <v>80</v>
      </c>
      <c r="AY126" s="255" t="s">
        <v>138</v>
      </c>
    </row>
    <row r="127" s="1" customFormat="1" ht="51" customHeight="1">
      <c r="B127" s="44"/>
      <c r="C127" s="219" t="s">
        <v>194</v>
      </c>
      <c r="D127" s="219" t="s">
        <v>140</v>
      </c>
      <c r="E127" s="220" t="s">
        <v>775</v>
      </c>
      <c r="F127" s="221" t="s">
        <v>776</v>
      </c>
      <c r="G127" s="222" t="s">
        <v>239</v>
      </c>
      <c r="H127" s="223">
        <v>511.92000000000002</v>
      </c>
      <c r="I127" s="224"/>
      <c r="J127" s="225">
        <f>ROUND(I127*H127,2)</f>
        <v>0</v>
      </c>
      <c r="K127" s="221" t="s">
        <v>144</v>
      </c>
      <c r="L127" s="70"/>
      <c r="M127" s="226" t="s">
        <v>16</v>
      </c>
      <c r="N127" s="227" t="s">
        <v>43</v>
      </c>
      <c r="O127" s="45"/>
      <c r="P127" s="228">
        <f>O127*H127</f>
        <v>0</v>
      </c>
      <c r="Q127" s="228">
        <v>0</v>
      </c>
      <c r="R127" s="228">
        <f>Q127*H127</f>
        <v>0</v>
      </c>
      <c r="S127" s="228">
        <v>0.316</v>
      </c>
      <c r="T127" s="229">
        <f>S127*H127</f>
        <v>161.76672000000002</v>
      </c>
      <c r="AR127" s="22" t="s">
        <v>145</v>
      </c>
      <c r="AT127" s="22" t="s">
        <v>140</v>
      </c>
      <c r="AU127" s="22" t="s">
        <v>82</v>
      </c>
      <c r="AY127" s="22" t="s">
        <v>138</v>
      </c>
      <c r="BE127" s="230">
        <f>IF(N127="základní",J127,0)</f>
        <v>0</v>
      </c>
      <c r="BF127" s="230">
        <f>IF(N127="snížená",J127,0)</f>
        <v>0</v>
      </c>
      <c r="BG127" s="230">
        <f>IF(N127="zákl. přenesená",J127,0)</f>
        <v>0</v>
      </c>
      <c r="BH127" s="230">
        <f>IF(N127="sníž. přenesená",J127,0)</f>
        <v>0</v>
      </c>
      <c r="BI127" s="230">
        <f>IF(N127="nulová",J127,0)</f>
        <v>0</v>
      </c>
      <c r="BJ127" s="22" t="s">
        <v>80</v>
      </c>
      <c r="BK127" s="230">
        <f>ROUND(I127*H127,2)</f>
        <v>0</v>
      </c>
      <c r="BL127" s="22" t="s">
        <v>145</v>
      </c>
      <c r="BM127" s="22" t="s">
        <v>777</v>
      </c>
    </row>
    <row r="128" s="1" customFormat="1">
      <c r="B128" s="44"/>
      <c r="C128" s="72"/>
      <c r="D128" s="231" t="s">
        <v>147</v>
      </c>
      <c r="E128" s="72"/>
      <c r="F128" s="232" t="s">
        <v>743</v>
      </c>
      <c r="G128" s="72"/>
      <c r="H128" s="72"/>
      <c r="I128" s="189"/>
      <c r="J128" s="72"/>
      <c r="K128" s="72"/>
      <c r="L128" s="70"/>
      <c r="M128" s="233"/>
      <c r="N128" s="45"/>
      <c r="O128" s="45"/>
      <c r="P128" s="45"/>
      <c r="Q128" s="45"/>
      <c r="R128" s="45"/>
      <c r="S128" s="45"/>
      <c r="T128" s="93"/>
      <c r="AT128" s="22" t="s">
        <v>147</v>
      </c>
      <c r="AU128" s="22" t="s">
        <v>82</v>
      </c>
    </row>
    <row r="129" s="11" customFormat="1">
      <c r="B129" s="234"/>
      <c r="C129" s="235"/>
      <c r="D129" s="231" t="s">
        <v>149</v>
      </c>
      <c r="E129" s="236" t="s">
        <v>16</v>
      </c>
      <c r="F129" s="237" t="s">
        <v>778</v>
      </c>
      <c r="G129" s="235"/>
      <c r="H129" s="238">
        <v>511.92000000000002</v>
      </c>
      <c r="I129" s="239"/>
      <c r="J129" s="235"/>
      <c r="K129" s="235"/>
      <c r="L129" s="240"/>
      <c r="M129" s="241"/>
      <c r="N129" s="242"/>
      <c r="O129" s="242"/>
      <c r="P129" s="242"/>
      <c r="Q129" s="242"/>
      <c r="R129" s="242"/>
      <c r="S129" s="242"/>
      <c r="T129" s="243"/>
      <c r="AT129" s="244" t="s">
        <v>149</v>
      </c>
      <c r="AU129" s="244" t="s">
        <v>82</v>
      </c>
      <c r="AV129" s="11" t="s">
        <v>82</v>
      </c>
      <c r="AW129" s="11" t="s">
        <v>35</v>
      </c>
      <c r="AX129" s="11" t="s">
        <v>72</v>
      </c>
      <c r="AY129" s="244" t="s">
        <v>138</v>
      </c>
    </row>
    <row r="130" s="12" customFormat="1">
      <c r="B130" s="245"/>
      <c r="C130" s="246"/>
      <c r="D130" s="231" t="s">
        <v>149</v>
      </c>
      <c r="E130" s="247" t="s">
        <v>16</v>
      </c>
      <c r="F130" s="248" t="s">
        <v>151</v>
      </c>
      <c r="G130" s="246"/>
      <c r="H130" s="249">
        <v>511.92000000000002</v>
      </c>
      <c r="I130" s="250"/>
      <c r="J130" s="246"/>
      <c r="K130" s="246"/>
      <c r="L130" s="251"/>
      <c r="M130" s="252"/>
      <c r="N130" s="253"/>
      <c r="O130" s="253"/>
      <c r="P130" s="253"/>
      <c r="Q130" s="253"/>
      <c r="R130" s="253"/>
      <c r="S130" s="253"/>
      <c r="T130" s="254"/>
      <c r="AT130" s="255" t="s">
        <v>149</v>
      </c>
      <c r="AU130" s="255" t="s">
        <v>82</v>
      </c>
      <c r="AV130" s="12" t="s">
        <v>145</v>
      </c>
      <c r="AW130" s="12" t="s">
        <v>35</v>
      </c>
      <c r="AX130" s="12" t="s">
        <v>80</v>
      </c>
      <c r="AY130" s="255" t="s">
        <v>138</v>
      </c>
    </row>
    <row r="131" s="1" customFormat="1" ht="51" customHeight="1">
      <c r="B131" s="44"/>
      <c r="C131" s="219" t="s">
        <v>201</v>
      </c>
      <c r="D131" s="219" t="s">
        <v>140</v>
      </c>
      <c r="E131" s="220" t="s">
        <v>779</v>
      </c>
      <c r="F131" s="221" t="s">
        <v>780</v>
      </c>
      <c r="G131" s="222" t="s">
        <v>239</v>
      </c>
      <c r="H131" s="223">
        <v>3655.3400000000001</v>
      </c>
      <c r="I131" s="224"/>
      <c r="J131" s="225">
        <f>ROUND(I131*H131,2)</f>
        <v>0</v>
      </c>
      <c r="K131" s="221" t="s">
        <v>144</v>
      </c>
      <c r="L131" s="70"/>
      <c r="M131" s="226" t="s">
        <v>16</v>
      </c>
      <c r="N131" s="227" t="s">
        <v>43</v>
      </c>
      <c r="O131" s="45"/>
      <c r="P131" s="228">
        <f>O131*H131</f>
        <v>0</v>
      </c>
      <c r="Q131" s="228">
        <v>0</v>
      </c>
      <c r="R131" s="228">
        <f>Q131*H131</f>
        <v>0</v>
      </c>
      <c r="S131" s="228">
        <v>0.45000000000000001</v>
      </c>
      <c r="T131" s="229">
        <f>S131*H131</f>
        <v>1644.903</v>
      </c>
      <c r="AR131" s="22" t="s">
        <v>145</v>
      </c>
      <c r="AT131" s="22" t="s">
        <v>140</v>
      </c>
      <c r="AU131" s="22" t="s">
        <v>82</v>
      </c>
      <c r="AY131" s="22" t="s">
        <v>138</v>
      </c>
      <c r="BE131" s="230">
        <f>IF(N131="základní",J131,0)</f>
        <v>0</v>
      </c>
      <c r="BF131" s="230">
        <f>IF(N131="snížená",J131,0)</f>
        <v>0</v>
      </c>
      <c r="BG131" s="230">
        <f>IF(N131="zákl. přenesená",J131,0)</f>
        <v>0</v>
      </c>
      <c r="BH131" s="230">
        <f>IF(N131="sníž. přenesená",J131,0)</f>
        <v>0</v>
      </c>
      <c r="BI131" s="230">
        <f>IF(N131="nulová",J131,0)</f>
        <v>0</v>
      </c>
      <c r="BJ131" s="22" t="s">
        <v>80</v>
      </c>
      <c r="BK131" s="230">
        <f>ROUND(I131*H131,2)</f>
        <v>0</v>
      </c>
      <c r="BL131" s="22" t="s">
        <v>145</v>
      </c>
      <c r="BM131" s="22" t="s">
        <v>781</v>
      </c>
    </row>
    <row r="132" s="1" customFormat="1">
      <c r="B132" s="44"/>
      <c r="C132" s="72"/>
      <c r="D132" s="231" t="s">
        <v>147</v>
      </c>
      <c r="E132" s="72"/>
      <c r="F132" s="232" t="s">
        <v>743</v>
      </c>
      <c r="G132" s="72"/>
      <c r="H132" s="72"/>
      <c r="I132" s="189"/>
      <c r="J132" s="72"/>
      <c r="K132" s="72"/>
      <c r="L132" s="70"/>
      <c r="M132" s="233"/>
      <c r="N132" s="45"/>
      <c r="O132" s="45"/>
      <c r="P132" s="45"/>
      <c r="Q132" s="45"/>
      <c r="R132" s="45"/>
      <c r="S132" s="45"/>
      <c r="T132" s="93"/>
      <c r="AT132" s="22" t="s">
        <v>147</v>
      </c>
      <c r="AU132" s="22" t="s">
        <v>82</v>
      </c>
    </row>
    <row r="133" s="11" customFormat="1">
      <c r="B133" s="234"/>
      <c r="C133" s="235"/>
      <c r="D133" s="231" t="s">
        <v>149</v>
      </c>
      <c r="E133" s="236" t="s">
        <v>16</v>
      </c>
      <c r="F133" s="237" t="s">
        <v>782</v>
      </c>
      <c r="G133" s="235"/>
      <c r="H133" s="238">
        <v>2200.7600000000002</v>
      </c>
      <c r="I133" s="239"/>
      <c r="J133" s="235"/>
      <c r="K133" s="235"/>
      <c r="L133" s="240"/>
      <c r="M133" s="241"/>
      <c r="N133" s="242"/>
      <c r="O133" s="242"/>
      <c r="P133" s="242"/>
      <c r="Q133" s="242"/>
      <c r="R133" s="242"/>
      <c r="S133" s="242"/>
      <c r="T133" s="243"/>
      <c r="AT133" s="244" t="s">
        <v>149</v>
      </c>
      <c r="AU133" s="244" t="s">
        <v>82</v>
      </c>
      <c r="AV133" s="11" t="s">
        <v>82</v>
      </c>
      <c r="AW133" s="11" t="s">
        <v>35</v>
      </c>
      <c r="AX133" s="11" t="s">
        <v>72</v>
      </c>
      <c r="AY133" s="244" t="s">
        <v>138</v>
      </c>
    </row>
    <row r="134" s="11" customFormat="1">
      <c r="B134" s="234"/>
      <c r="C134" s="235"/>
      <c r="D134" s="231" t="s">
        <v>149</v>
      </c>
      <c r="E134" s="236" t="s">
        <v>16</v>
      </c>
      <c r="F134" s="237" t="s">
        <v>783</v>
      </c>
      <c r="G134" s="235"/>
      <c r="H134" s="238">
        <v>1454.5799999999999</v>
      </c>
      <c r="I134" s="239"/>
      <c r="J134" s="235"/>
      <c r="K134" s="235"/>
      <c r="L134" s="240"/>
      <c r="M134" s="241"/>
      <c r="N134" s="242"/>
      <c r="O134" s="242"/>
      <c r="P134" s="242"/>
      <c r="Q134" s="242"/>
      <c r="R134" s="242"/>
      <c r="S134" s="242"/>
      <c r="T134" s="243"/>
      <c r="AT134" s="244" t="s">
        <v>149</v>
      </c>
      <c r="AU134" s="244" t="s">
        <v>82</v>
      </c>
      <c r="AV134" s="11" t="s">
        <v>82</v>
      </c>
      <c r="AW134" s="11" t="s">
        <v>35</v>
      </c>
      <c r="AX134" s="11" t="s">
        <v>72</v>
      </c>
      <c r="AY134" s="244" t="s">
        <v>138</v>
      </c>
    </row>
    <row r="135" s="12" customFormat="1">
      <c r="B135" s="245"/>
      <c r="C135" s="246"/>
      <c r="D135" s="231" t="s">
        <v>149</v>
      </c>
      <c r="E135" s="247" t="s">
        <v>16</v>
      </c>
      <c r="F135" s="248" t="s">
        <v>151</v>
      </c>
      <c r="G135" s="246"/>
      <c r="H135" s="249">
        <v>3655.3400000000001</v>
      </c>
      <c r="I135" s="250"/>
      <c r="J135" s="246"/>
      <c r="K135" s="246"/>
      <c r="L135" s="251"/>
      <c r="M135" s="252"/>
      <c r="N135" s="253"/>
      <c r="O135" s="253"/>
      <c r="P135" s="253"/>
      <c r="Q135" s="253"/>
      <c r="R135" s="253"/>
      <c r="S135" s="253"/>
      <c r="T135" s="254"/>
      <c r="AT135" s="255" t="s">
        <v>149</v>
      </c>
      <c r="AU135" s="255" t="s">
        <v>82</v>
      </c>
      <c r="AV135" s="12" t="s">
        <v>145</v>
      </c>
      <c r="AW135" s="12" t="s">
        <v>35</v>
      </c>
      <c r="AX135" s="12" t="s">
        <v>80</v>
      </c>
      <c r="AY135" s="255" t="s">
        <v>138</v>
      </c>
    </row>
    <row r="136" s="1" customFormat="1" ht="38.25" customHeight="1">
      <c r="B136" s="44"/>
      <c r="C136" s="219" t="s">
        <v>206</v>
      </c>
      <c r="D136" s="219" t="s">
        <v>140</v>
      </c>
      <c r="E136" s="220" t="s">
        <v>784</v>
      </c>
      <c r="F136" s="221" t="s">
        <v>785</v>
      </c>
      <c r="G136" s="222" t="s">
        <v>239</v>
      </c>
      <c r="H136" s="223">
        <v>11787.23</v>
      </c>
      <c r="I136" s="224"/>
      <c r="J136" s="225">
        <f>ROUND(I136*H136,2)</f>
        <v>0</v>
      </c>
      <c r="K136" s="221" t="s">
        <v>144</v>
      </c>
      <c r="L136" s="70"/>
      <c r="M136" s="226" t="s">
        <v>16</v>
      </c>
      <c r="N136" s="227" t="s">
        <v>43</v>
      </c>
      <c r="O136" s="45"/>
      <c r="P136" s="228">
        <f>O136*H136</f>
        <v>0</v>
      </c>
      <c r="Q136" s="228">
        <v>6.0000000000000002E-05</v>
      </c>
      <c r="R136" s="228">
        <f>Q136*H136</f>
        <v>0.70723380000000002</v>
      </c>
      <c r="S136" s="228">
        <v>0.128</v>
      </c>
      <c r="T136" s="229">
        <f>S136*H136</f>
        <v>1508.7654399999999</v>
      </c>
      <c r="AR136" s="22" t="s">
        <v>145</v>
      </c>
      <c r="AT136" s="22" t="s">
        <v>140</v>
      </c>
      <c r="AU136" s="22" t="s">
        <v>82</v>
      </c>
      <c r="AY136" s="22" t="s">
        <v>138</v>
      </c>
      <c r="BE136" s="230">
        <f>IF(N136="základní",J136,0)</f>
        <v>0</v>
      </c>
      <c r="BF136" s="230">
        <f>IF(N136="snížená",J136,0)</f>
        <v>0</v>
      </c>
      <c r="BG136" s="230">
        <f>IF(N136="zákl. přenesená",J136,0)</f>
        <v>0</v>
      </c>
      <c r="BH136" s="230">
        <f>IF(N136="sníž. přenesená",J136,0)</f>
        <v>0</v>
      </c>
      <c r="BI136" s="230">
        <f>IF(N136="nulová",J136,0)</f>
        <v>0</v>
      </c>
      <c r="BJ136" s="22" t="s">
        <v>80</v>
      </c>
      <c r="BK136" s="230">
        <f>ROUND(I136*H136,2)</f>
        <v>0</v>
      </c>
      <c r="BL136" s="22" t="s">
        <v>145</v>
      </c>
      <c r="BM136" s="22" t="s">
        <v>786</v>
      </c>
    </row>
    <row r="137" s="1" customFormat="1">
      <c r="B137" s="44"/>
      <c r="C137" s="72"/>
      <c r="D137" s="231" t="s">
        <v>147</v>
      </c>
      <c r="E137" s="72"/>
      <c r="F137" s="232" t="s">
        <v>787</v>
      </c>
      <c r="G137" s="72"/>
      <c r="H137" s="72"/>
      <c r="I137" s="189"/>
      <c r="J137" s="72"/>
      <c r="K137" s="72"/>
      <c r="L137" s="70"/>
      <c r="M137" s="233"/>
      <c r="N137" s="45"/>
      <c r="O137" s="45"/>
      <c r="P137" s="45"/>
      <c r="Q137" s="45"/>
      <c r="R137" s="45"/>
      <c r="S137" s="45"/>
      <c r="T137" s="93"/>
      <c r="AT137" s="22" t="s">
        <v>147</v>
      </c>
      <c r="AU137" s="22" t="s">
        <v>82</v>
      </c>
    </row>
    <row r="138" s="11" customFormat="1">
      <c r="B138" s="234"/>
      <c r="C138" s="235"/>
      <c r="D138" s="231" t="s">
        <v>149</v>
      </c>
      <c r="E138" s="236" t="s">
        <v>16</v>
      </c>
      <c r="F138" s="237" t="s">
        <v>788</v>
      </c>
      <c r="G138" s="235"/>
      <c r="H138" s="238">
        <v>11787.23</v>
      </c>
      <c r="I138" s="239"/>
      <c r="J138" s="235"/>
      <c r="K138" s="235"/>
      <c r="L138" s="240"/>
      <c r="M138" s="241"/>
      <c r="N138" s="242"/>
      <c r="O138" s="242"/>
      <c r="P138" s="242"/>
      <c r="Q138" s="242"/>
      <c r="R138" s="242"/>
      <c r="S138" s="242"/>
      <c r="T138" s="243"/>
      <c r="AT138" s="244" t="s">
        <v>149</v>
      </c>
      <c r="AU138" s="244" t="s">
        <v>82</v>
      </c>
      <c r="AV138" s="11" t="s">
        <v>82</v>
      </c>
      <c r="AW138" s="11" t="s">
        <v>35</v>
      </c>
      <c r="AX138" s="11" t="s">
        <v>72</v>
      </c>
      <c r="AY138" s="244" t="s">
        <v>138</v>
      </c>
    </row>
    <row r="139" s="12" customFormat="1">
      <c r="B139" s="245"/>
      <c r="C139" s="246"/>
      <c r="D139" s="231" t="s">
        <v>149</v>
      </c>
      <c r="E139" s="247" t="s">
        <v>16</v>
      </c>
      <c r="F139" s="248" t="s">
        <v>151</v>
      </c>
      <c r="G139" s="246"/>
      <c r="H139" s="249">
        <v>11787.23</v>
      </c>
      <c r="I139" s="250"/>
      <c r="J139" s="246"/>
      <c r="K139" s="246"/>
      <c r="L139" s="251"/>
      <c r="M139" s="252"/>
      <c r="N139" s="253"/>
      <c r="O139" s="253"/>
      <c r="P139" s="253"/>
      <c r="Q139" s="253"/>
      <c r="R139" s="253"/>
      <c r="S139" s="253"/>
      <c r="T139" s="254"/>
      <c r="AT139" s="255" t="s">
        <v>149</v>
      </c>
      <c r="AU139" s="255" t="s">
        <v>82</v>
      </c>
      <c r="AV139" s="12" t="s">
        <v>145</v>
      </c>
      <c r="AW139" s="12" t="s">
        <v>35</v>
      </c>
      <c r="AX139" s="12" t="s">
        <v>80</v>
      </c>
      <c r="AY139" s="255" t="s">
        <v>138</v>
      </c>
    </row>
    <row r="140" s="1" customFormat="1" ht="38.25" customHeight="1">
      <c r="B140" s="44"/>
      <c r="C140" s="219" t="s">
        <v>212</v>
      </c>
      <c r="D140" s="219" t="s">
        <v>140</v>
      </c>
      <c r="E140" s="220" t="s">
        <v>789</v>
      </c>
      <c r="F140" s="221" t="s">
        <v>790</v>
      </c>
      <c r="G140" s="222" t="s">
        <v>161</v>
      </c>
      <c r="H140" s="223">
        <v>169</v>
      </c>
      <c r="I140" s="224"/>
      <c r="J140" s="225">
        <f>ROUND(I140*H140,2)</f>
        <v>0</v>
      </c>
      <c r="K140" s="221" t="s">
        <v>144</v>
      </c>
      <c r="L140" s="70"/>
      <c r="M140" s="226" t="s">
        <v>16</v>
      </c>
      <c r="N140" s="227" t="s">
        <v>43</v>
      </c>
      <c r="O140" s="45"/>
      <c r="P140" s="228">
        <f>O140*H140</f>
        <v>0</v>
      </c>
      <c r="Q140" s="228">
        <v>0</v>
      </c>
      <c r="R140" s="228">
        <f>Q140*H140</f>
        <v>0</v>
      </c>
      <c r="S140" s="228">
        <v>0.28999999999999998</v>
      </c>
      <c r="T140" s="229">
        <f>S140*H140</f>
        <v>49.009999999999998</v>
      </c>
      <c r="AR140" s="22" t="s">
        <v>145</v>
      </c>
      <c r="AT140" s="22" t="s">
        <v>140</v>
      </c>
      <c r="AU140" s="22" t="s">
        <v>82</v>
      </c>
      <c r="AY140" s="22" t="s">
        <v>138</v>
      </c>
      <c r="BE140" s="230">
        <f>IF(N140="základní",J140,0)</f>
        <v>0</v>
      </c>
      <c r="BF140" s="230">
        <f>IF(N140="snížená",J140,0)</f>
        <v>0</v>
      </c>
      <c r="BG140" s="230">
        <f>IF(N140="zákl. přenesená",J140,0)</f>
        <v>0</v>
      </c>
      <c r="BH140" s="230">
        <f>IF(N140="sníž. přenesená",J140,0)</f>
        <v>0</v>
      </c>
      <c r="BI140" s="230">
        <f>IF(N140="nulová",J140,0)</f>
        <v>0</v>
      </c>
      <c r="BJ140" s="22" t="s">
        <v>80</v>
      </c>
      <c r="BK140" s="230">
        <f>ROUND(I140*H140,2)</f>
        <v>0</v>
      </c>
      <c r="BL140" s="22" t="s">
        <v>145</v>
      </c>
      <c r="BM140" s="22" t="s">
        <v>791</v>
      </c>
    </row>
    <row r="141" s="1" customFormat="1">
      <c r="B141" s="44"/>
      <c r="C141" s="72"/>
      <c r="D141" s="231" t="s">
        <v>147</v>
      </c>
      <c r="E141" s="72"/>
      <c r="F141" s="232" t="s">
        <v>792</v>
      </c>
      <c r="G141" s="72"/>
      <c r="H141" s="72"/>
      <c r="I141" s="189"/>
      <c r="J141" s="72"/>
      <c r="K141" s="72"/>
      <c r="L141" s="70"/>
      <c r="M141" s="233"/>
      <c r="N141" s="45"/>
      <c r="O141" s="45"/>
      <c r="P141" s="45"/>
      <c r="Q141" s="45"/>
      <c r="R141" s="45"/>
      <c r="S141" s="45"/>
      <c r="T141" s="93"/>
      <c r="AT141" s="22" t="s">
        <v>147</v>
      </c>
      <c r="AU141" s="22" t="s">
        <v>82</v>
      </c>
    </row>
    <row r="142" s="11" customFormat="1">
      <c r="B142" s="234"/>
      <c r="C142" s="235"/>
      <c r="D142" s="231" t="s">
        <v>149</v>
      </c>
      <c r="E142" s="236" t="s">
        <v>16</v>
      </c>
      <c r="F142" s="237" t="s">
        <v>793</v>
      </c>
      <c r="G142" s="235"/>
      <c r="H142" s="238">
        <v>169</v>
      </c>
      <c r="I142" s="239"/>
      <c r="J142" s="235"/>
      <c r="K142" s="235"/>
      <c r="L142" s="240"/>
      <c r="M142" s="241"/>
      <c r="N142" s="242"/>
      <c r="O142" s="242"/>
      <c r="P142" s="242"/>
      <c r="Q142" s="242"/>
      <c r="R142" s="242"/>
      <c r="S142" s="242"/>
      <c r="T142" s="243"/>
      <c r="AT142" s="244" t="s">
        <v>149</v>
      </c>
      <c r="AU142" s="244" t="s">
        <v>82</v>
      </c>
      <c r="AV142" s="11" t="s">
        <v>82</v>
      </c>
      <c r="AW142" s="11" t="s">
        <v>35</v>
      </c>
      <c r="AX142" s="11" t="s">
        <v>72</v>
      </c>
      <c r="AY142" s="244" t="s">
        <v>138</v>
      </c>
    </row>
    <row r="143" s="12" customFormat="1">
      <c r="B143" s="245"/>
      <c r="C143" s="246"/>
      <c r="D143" s="231" t="s">
        <v>149</v>
      </c>
      <c r="E143" s="247" t="s">
        <v>16</v>
      </c>
      <c r="F143" s="248" t="s">
        <v>151</v>
      </c>
      <c r="G143" s="246"/>
      <c r="H143" s="249">
        <v>169</v>
      </c>
      <c r="I143" s="250"/>
      <c r="J143" s="246"/>
      <c r="K143" s="246"/>
      <c r="L143" s="251"/>
      <c r="M143" s="252"/>
      <c r="N143" s="253"/>
      <c r="O143" s="253"/>
      <c r="P143" s="253"/>
      <c r="Q143" s="253"/>
      <c r="R143" s="253"/>
      <c r="S143" s="253"/>
      <c r="T143" s="254"/>
      <c r="AT143" s="255" t="s">
        <v>149</v>
      </c>
      <c r="AU143" s="255" t="s">
        <v>82</v>
      </c>
      <c r="AV143" s="12" t="s">
        <v>145</v>
      </c>
      <c r="AW143" s="12" t="s">
        <v>35</v>
      </c>
      <c r="AX143" s="12" t="s">
        <v>80</v>
      </c>
      <c r="AY143" s="255" t="s">
        <v>138</v>
      </c>
    </row>
    <row r="144" s="10" customFormat="1" ht="29.88" customHeight="1">
      <c r="B144" s="203"/>
      <c r="C144" s="204"/>
      <c r="D144" s="205" t="s">
        <v>71</v>
      </c>
      <c r="E144" s="217" t="s">
        <v>169</v>
      </c>
      <c r="F144" s="217" t="s">
        <v>794</v>
      </c>
      <c r="G144" s="204"/>
      <c r="H144" s="204"/>
      <c r="I144" s="207"/>
      <c r="J144" s="218">
        <f>BK144</f>
        <v>0</v>
      </c>
      <c r="K144" s="204"/>
      <c r="L144" s="209"/>
      <c r="M144" s="210"/>
      <c r="N144" s="211"/>
      <c r="O144" s="211"/>
      <c r="P144" s="212">
        <f>SUM(P145:P213)</f>
        <v>0</v>
      </c>
      <c r="Q144" s="211"/>
      <c r="R144" s="212">
        <f>SUM(R145:R213)</f>
        <v>696.04043330000013</v>
      </c>
      <c r="S144" s="211"/>
      <c r="T144" s="213">
        <f>SUM(T145:T213)</f>
        <v>0</v>
      </c>
      <c r="AR144" s="214" t="s">
        <v>80</v>
      </c>
      <c r="AT144" s="215" t="s">
        <v>71</v>
      </c>
      <c r="AU144" s="215" t="s">
        <v>80</v>
      </c>
      <c r="AY144" s="214" t="s">
        <v>138</v>
      </c>
      <c r="BK144" s="216">
        <f>SUM(BK145:BK213)</f>
        <v>0</v>
      </c>
    </row>
    <row r="145" s="1" customFormat="1" ht="25.5" customHeight="1">
      <c r="B145" s="44"/>
      <c r="C145" s="219" t="s">
        <v>217</v>
      </c>
      <c r="D145" s="219" t="s">
        <v>140</v>
      </c>
      <c r="E145" s="220" t="s">
        <v>795</v>
      </c>
      <c r="F145" s="221" t="s">
        <v>796</v>
      </c>
      <c r="G145" s="222" t="s">
        <v>239</v>
      </c>
      <c r="H145" s="223">
        <v>5450.7399999999998</v>
      </c>
      <c r="I145" s="224"/>
      <c r="J145" s="225">
        <f>ROUND(I145*H145,2)</f>
        <v>0</v>
      </c>
      <c r="K145" s="221" t="s">
        <v>144</v>
      </c>
      <c r="L145" s="70"/>
      <c r="M145" s="226" t="s">
        <v>16</v>
      </c>
      <c r="N145" s="227" t="s">
        <v>43</v>
      </c>
      <c r="O145" s="45"/>
      <c r="P145" s="228">
        <f>O145*H145</f>
        <v>0</v>
      </c>
      <c r="Q145" s="228">
        <v>0</v>
      </c>
      <c r="R145" s="228">
        <f>Q145*H145</f>
        <v>0</v>
      </c>
      <c r="S145" s="228">
        <v>0</v>
      </c>
      <c r="T145" s="229">
        <f>S145*H145</f>
        <v>0</v>
      </c>
      <c r="AR145" s="22" t="s">
        <v>145</v>
      </c>
      <c r="AT145" s="22" t="s">
        <v>140</v>
      </c>
      <c r="AU145" s="22" t="s">
        <v>82</v>
      </c>
      <c r="AY145" s="22" t="s">
        <v>138</v>
      </c>
      <c r="BE145" s="230">
        <f>IF(N145="základní",J145,0)</f>
        <v>0</v>
      </c>
      <c r="BF145" s="230">
        <f>IF(N145="snížená",J145,0)</f>
        <v>0</v>
      </c>
      <c r="BG145" s="230">
        <f>IF(N145="zákl. přenesená",J145,0)</f>
        <v>0</v>
      </c>
      <c r="BH145" s="230">
        <f>IF(N145="sníž. přenesená",J145,0)</f>
        <v>0</v>
      </c>
      <c r="BI145" s="230">
        <f>IF(N145="nulová",J145,0)</f>
        <v>0</v>
      </c>
      <c r="BJ145" s="22" t="s">
        <v>80</v>
      </c>
      <c r="BK145" s="230">
        <f>ROUND(I145*H145,2)</f>
        <v>0</v>
      </c>
      <c r="BL145" s="22" t="s">
        <v>145</v>
      </c>
      <c r="BM145" s="22" t="s">
        <v>797</v>
      </c>
    </row>
    <row r="146" s="11" customFormat="1">
      <c r="B146" s="234"/>
      <c r="C146" s="235"/>
      <c r="D146" s="231" t="s">
        <v>149</v>
      </c>
      <c r="E146" s="236" t="s">
        <v>16</v>
      </c>
      <c r="F146" s="237" t="s">
        <v>798</v>
      </c>
      <c r="G146" s="235"/>
      <c r="H146" s="238">
        <v>3034.54</v>
      </c>
      <c r="I146" s="239"/>
      <c r="J146" s="235"/>
      <c r="K146" s="235"/>
      <c r="L146" s="240"/>
      <c r="M146" s="241"/>
      <c r="N146" s="242"/>
      <c r="O146" s="242"/>
      <c r="P146" s="242"/>
      <c r="Q146" s="242"/>
      <c r="R146" s="242"/>
      <c r="S146" s="242"/>
      <c r="T146" s="243"/>
      <c r="AT146" s="244" t="s">
        <v>149</v>
      </c>
      <c r="AU146" s="244" t="s">
        <v>82</v>
      </c>
      <c r="AV146" s="11" t="s">
        <v>82</v>
      </c>
      <c r="AW146" s="11" t="s">
        <v>35</v>
      </c>
      <c r="AX146" s="11" t="s">
        <v>72</v>
      </c>
      <c r="AY146" s="244" t="s">
        <v>138</v>
      </c>
    </row>
    <row r="147" s="11" customFormat="1">
      <c r="B147" s="234"/>
      <c r="C147" s="235"/>
      <c r="D147" s="231" t="s">
        <v>149</v>
      </c>
      <c r="E147" s="236" t="s">
        <v>16</v>
      </c>
      <c r="F147" s="237" t="s">
        <v>799</v>
      </c>
      <c r="G147" s="235"/>
      <c r="H147" s="238">
        <v>1939.4400000000001</v>
      </c>
      <c r="I147" s="239"/>
      <c r="J147" s="235"/>
      <c r="K147" s="235"/>
      <c r="L147" s="240"/>
      <c r="M147" s="241"/>
      <c r="N147" s="242"/>
      <c r="O147" s="242"/>
      <c r="P147" s="242"/>
      <c r="Q147" s="242"/>
      <c r="R147" s="242"/>
      <c r="S147" s="242"/>
      <c r="T147" s="243"/>
      <c r="AT147" s="244" t="s">
        <v>149</v>
      </c>
      <c r="AU147" s="244" t="s">
        <v>82</v>
      </c>
      <c r="AV147" s="11" t="s">
        <v>82</v>
      </c>
      <c r="AW147" s="11" t="s">
        <v>35</v>
      </c>
      <c r="AX147" s="11" t="s">
        <v>72</v>
      </c>
      <c r="AY147" s="244" t="s">
        <v>138</v>
      </c>
    </row>
    <row r="148" s="11" customFormat="1">
      <c r="B148" s="234"/>
      <c r="C148" s="235"/>
      <c r="D148" s="231" t="s">
        <v>149</v>
      </c>
      <c r="E148" s="236" t="s">
        <v>16</v>
      </c>
      <c r="F148" s="237" t="s">
        <v>746</v>
      </c>
      <c r="G148" s="235"/>
      <c r="H148" s="238">
        <v>476.75999999999999</v>
      </c>
      <c r="I148" s="239"/>
      <c r="J148" s="235"/>
      <c r="K148" s="235"/>
      <c r="L148" s="240"/>
      <c r="M148" s="241"/>
      <c r="N148" s="242"/>
      <c r="O148" s="242"/>
      <c r="P148" s="242"/>
      <c r="Q148" s="242"/>
      <c r="R148" s="242"/>
      <c r="S148" s="242"/>
      <c r="T148" s="243"/>
      <c r="AT148" s="244" t="s">
        <v>149</v>
      </c>
      <c r="AU148" s="244" t="s">
        <v>82</v>
      </c>
      <c r="AV148" s="11" t="s">
        <v>82</v>
      </c>
      <c r="AW148" s="11" t="s">
        <v>35</v>
      </c>
      <c r="AX148" s="11" t="s">
        <v>72</v>
      </c>
      <c r="AY148" s="244" t="s">
        <v>138</v>
      </c>
    </row>
    <row r="149" s="12" customFormat="1">
      <c r="B149" s="245"/>
      <c r="C149" s="246"/>
      <c r="D149" s="231" t="s">
        <v>149</v>
      </c>
      <c r="E149" s="247" t="s">
        <v>16</v>
      </c>
      <c r="F149" s="248" t="s">
        <v>151</v>
      </c>
      <c r="G149" s="246"/>
      <c r="H149" s="249">
        <v>5450.7399999999998</v>
      </c>
      <c r="I149" s="250"/>
      <c r="J149" s="246"/>
      <c r="K149" s="246"/>
      <c r="L149" s="251"/>
      <c r="M149" s="252"/>
      <c r="N149" s="253"/>
      <c r="O149" s="253"/>
      <c r="P149" s="253"/>
      <c r="Q149" s="253"/>
      <c r="R149" s="253"/>
      <c r="S149" s="253"/>
      <c r="T149" s="254"/>
      <c r="AT149" s="255" t="s">
        <v>149</v>
      </c>
      <c r="AU149" s="255" t="s">
        <v>82</v>
      </c>
      <c r="AV149" s="12" t="s">
        <v>145</v>
      </c>
      <c r="AW149" s="12" t="s">
        <v>35</v>
      </c>
      <c r="AX149" s="12" t="s">
        <v>80</v>
      </c>
      <c r="AY149" s="255" t="s">
        <v>138</v>
      </c>
    </row>
    <row r="150" s="1" customFormat="1" ht="25.5" customHeight="1">
      <c r="B150" s="44"/>
      <c r="C150" s="219" t="s">
        <v>10</v>
      </c>
      <c r="D150" s="219" t="s">
        <v>140</v>
      </c>
      <c r="E150" s="220" t="s">
        <v>800</v>
      </c>
      <c r="F150" s="221" t="s">
        <v>801</v>
      </c>
      <c r="G150" s="222" t="s">
        <v>239</v>
      </c>
      <c r="H150" s="223">
        <v>324.48000000000002</v>
      </c>
      <c r="I150" s="224"/>
      <c r="J150" s="225">
        <f>ROUND(I150*H150,2)</f>
        <v>0</v>
      </c>
      <c r="K150" s="221" t="s">
        <v>144</v>
      </c>
      <c r="L150" s="70"/>
      <c r="M150" s="226" t="s">
        <v>16</v>
      </c>
      <c r="N150" s="227" t="s">
        <v>43</v>
      </c>
      <c r="O150" s="45"/>
      <c r="P150" s="228">
        <f>O150*H150</f>
        <v>0</v>
      </c>
      <c r="Q150" s="228">
        <v>0</v>
      </c>
      <c r="R150" s="228">
        <f>Q150*H150</f>
        <v>0</v>
      </c>
      <c r="S150" s="228">
        <v>0</v>
      </c>
      <c r="T150" s="229">
        <f>S150*H150</f>
        <v>0</v>
      </c>
      <c r="AR150" s="22" t="s">
        <v>145</v>
      </c>
      <c r="AT150" s="22" t="s">
        <v>140</v>
      </c>
      <c r="AU150" s="22" t="s">
        <v>82</v>
      </c>
      <c r="AY150" s="22" t="s">
        <v>138</v>
      </c>
      <c r="BE150" s="230">
        <f>IF(N150="základní",J150,0)</f>
        <v>0</v>
      </c>
      <c r="BF150" s="230">
        <f>IF(N150="snížená",J150,0)</f>
        <v>0</v>
      </c>
      <c r="BG150" s="230">
        <f>IF(N150="zákl. přenesená",J150,0)</f>
        <v>0</v>
      </c>
      <c r="BH150" s="230">
        <f>IF(N150="sníž. přenesená",J150,0)</f>
        <v>0</v>
      </c>
      <c r="BI150" s="230">
        <f>IF(N150="nulová",J150,0)</f>
        <v>0</v>
      </c>
      <c r="BJ150" s="22" t="s">
        <v>80</v>
      </c>
      <c r="BK150" s="230">
        <f>ROUND(I150*H150,2)</f>
        <v>0</v>
      </c>
      <c r="BL150" s="22" t="s">
        <v>145</v>
      </c>
      <c r="BM150" s="22" t="s">
        <v>802</v>
      </c>
    </row>
    <row r="151" s="11" customFormat="1">
      <c r="B151" s="234"/>
      <c r="C151" s="235"/>
      <c r="D151" s="231" t="s">
        <v>149</v>
      </c>
      <c r="E151" s="236" t="s">
        <v>16</v>
      </c>
      <c r="F151" s="237" t="s">
        <v>803</v>
      </c>
      <c r="G151" s="235"/>
      <c r="H151" s="238">
        <v>324.48000000000002</v>
      </c>
      <c r="I151" s="239"/>
      <c r="J151" s="235"/>
      <c r="K151" s="235"/>
      <c r="L151" s="240"/>
      <c r="M151" s="241"/>
      <c r="N151" s="242"/>
      <c r="O151" s="242"/>
      <c r="P151" s="242"/>
      <c r="Q151" s="242"/>
      <c r="R151" s="242"/>
      <c r="S151" s="242"/>
      <c r="T151" s="243"/>
      <c r="AT151" s="244" t="s">
        <v>149</v>
      </c>
      <c r="AU151" s="244" t="s">
        <v>82</v>
      </c>
      <c r="AV151" s="11" t="s">
        <v>82</v>
      </c>
      <c r="AW151" s="11" t="s">
        <v>35</v>
      </c>
      <c r="AX151" s="11" t="s">
        <v>72</v>
      </c>
      <c r="AY151" s="244" t="s">
        <v>138</v>
      </c>
    </row>
    <row r="152" s="12" customFormat="1">
      <c r="B152" s="245"/>
      <c r="C152" s="246"/>
      <c r="D152" s="231" t="s">
        <v>149</v>
      </c>
      <c r="E152" s="247" t="s">
        <v>16</v>
      </c>
      <c r="F152" s="248" t="s">
        <v>151</v>
      </c>
      <c r="G152" s="246"/>
      <c r="H152" s="249">
        <v>324.48000000000002</v>
      </c>
      <c r="I152" s="250"/>
      <c r="J152" s="246"/>
      <c r="K152" s="246"/>
      <c r="L152" s="251"/>
      <c r="M152" s="252"/>
      <c r="N152" s="253"/>
      <c r="O152" s="253"/>
      <c r="P152" s="253"/>
      <c r="Q152" s="253"/>
      <c r="R152" s="253"/>
      <c r="S152" s="253"/>
      <c r="T152" s="254"/>
      <c r="AT152" s="255" t="s">
        <v>149</v>
      </c>
      <c r="AU152" s="255" t="s">
        <v>82</v>
      </c>
      <c r="AV152" s="12" t="s">
        <v>145</v>
      </c>
      <c r="AW152" s="12" t="s">
        <v>35</v>
      </c>
      <c r="AX152" s="12" t="s">
        <v>80</v>
      </c>
      <c r="AY152" s="255" t="s">
        <v>138</v>
      </c>
    </row>
    <row r="153" s="1" customFormat="1" ht="25.5" customHeight="1">
      <c r="B153" s="44"/>
      <c r="C153" s="219" t="s">
        <v>226</v>
      </c>
      <c r="D153" s="219" t="s">
        <v>140</v>
      </c>
      <c r="E153" s="220" t="s">
        <v>804</v>
      </c>
      <c r="F153" s="221" t="s">
        <v>805</v>
      </c>
      <c r="G153" s="222" t="s">
        <v>239</v>
      </c>
      <c r="H153" s="223">
        <v>522.5</v>
      </c>
      <c r="I153" s="224"/>
      <c r="J153" s="225">
        <f>ROUND(I153*H153,2)</f>
        <v>0</v>
      </c>
      <c r="K153" s="221" t="s">
        <v>144</v>
      </c>
      <c r="L153" s="70"/>
      <c r="M153" s="226" t="s">
        <v>16</v>
      </c>
      <c r="N153" s="227" t="s">
        <v>43</v>
      </c>
      <c r="O153" s="45"/>
      <c r="P153" s="228">
        <f>O153*H153</f>
        <v>0</v>
      </c>
      <c r="Q153" s="228">
        <v>0</v>
      </c>
      <c r="R153" s="228">
        <f>Q153*H153</f>
        <v>0</v>
      </c>
      <c r="S153" s="228">
        <v>0</v>
      </c>
      <c r="T153" s="229">
        <f>S153*H153</f>
        <v>0</v>
      </c>
      <c r="AR153" s="22" t="s">
        <v>145</v>
      </c>
      <c r="AT153" s="22" t="s">
        <v>140</v>
      </c>
      <c r="AU153" s="22" t="s">
        <v>82</v>
      </c>
      <c r="AY153" s="22" t="s">
        <v>138</v>
      </c>
      <c r="BE153" s="230">
        <f>IF(N153="základní",J153,0)</f>
        <v>0</v>
      </c>
      <c r="BF153" s="230">
        <f>IF(N153="snížená",J153,0)</f>
        <v>0</v>
      </c>
      <c r="BG153" s="230">
        <f>IF(N153="zákl. přenesená",J153,0)</f>
        <v>0</v>
      </c>
      <c r="BH153" s="230">
        <f>IF(N153="sníž. přenesená",J153,0)</f>
        <v>0</v>
      </c>
      <c r="BI153" s="230">
        <f>IF(N153="nulová",J153,0)</f>
        <v>0</v>
      </c>
      <c r="BJ153" s="22" t="s">
        <v>80</v>
      </c>
      <c r="BK153" s="230">
        <f>ROUND(I153*H153,2)</f>
        <v>0</v>
      </c>
      <c r="BL153" s="22" t="s">
        <v>145</v>
      </c>
      <c r="BM153" s="22" t="s">
        <v>806</v>
      </c>
    </row>
    <row r="154" s="11" customFormat="1">
      <c r="B154" s="234"/>
      <c r="C154" s="235"/>
      <c r="D154" s="231" t="s">
        <v>149</v>
      </c>
      <c r="E154" s="236" t="s">
        <v>16</v>
      </c>
      <c r="F154" s="237" t="s">
        <v>744</v>
      </c>
      <c r="G154" s="235"/>
      <c r="H154" s="238">
        <v>358.33999999999997</v>
      </c>
      <c r="I154" s="239"/>
      <c r="J154" s="235"/>
      <c r="K154" s="235"/>
      <c r="L154" s="240"/>
      <c r="M154" s="241"/>
      <c r="N154" s="242"/>
      <c r="O154" s="242"/>
      <c r="P154" s="242"/>
      <c r="Q154" s="242"/>
      <c r="R154" s="242"/>
      <c r="S154" s="242"/>
      <c r="T154" s="243"/>
      <c r="AT154" s="244" t="s">
        <v>149</v>
      </c>
      <c r="AU154" s="244" t="s">
        <v>82</v>
      </c>
      <c r="AV154" s="11" t="s">
        <v>82</v>
      </c>
      <c r="AW154" s="11" t="s">
        <v>35</v>
      </c>
      <c r="AX154" s="11" t="s">
        <v>72</v>
      </c>
      <c r="AY154" s="244" t="s">
        <v>138</v>
      </c>
    </row>
    <row r="155" s="11" customFormat="1">
      <c r="B155" s="234"/>
      <c r="C155" s="235"/>
      <c r="D155" s="231" t="s">
        <v>149</v>
      </c>
      <c r="E155" s="236" t="s">
        <v>16</v>
      </c>
      <c r="F155" s="237" t="s">
        <v>745</v>
      </c>
      <c r="G155" s="235"/>
      <c r="H155" s="238">
        <v>164.16</v>
      </c>
      <c r="I155" s="239"/>
      <c r="J155" s="235"/>
      <c r="K155" s="235"/>
      <c r="L155" s="240"/>
      <c r="M155" s="241"/>
      <c r="N155" s="242"/>
      <c r="O155" s="242"/>
      <c r="P155" s="242"/>
      <c r="Q155" s="242"/>
      <c r="R155" s="242"/>
      <c r="S155" s="242"/>
      <c r="T155" s="243"/>
      <c r="AT155" s="244" t="s">
        <v>149</v>
      </c>
      <c r="AU155" s="244" t="s">
        <v>82</v>
      </c>
      <c r="AV155" s="11" t="s">
        <v>82</v>
      </c>
      <c r="AW155" s="11" t="s">
        <v>35</v>
      </c>
      <c r="AX155" s="11" t="s">
        <v>72</v>
      </c>
      <c r="AY155" s="244" t="s">
        <v>138</v>
      </c>
    </row>
    <row r="156" s="12" customFormat="1">
      <c r="B156" s="245"/>
      <c r="C156" s="246"/>
      <c r="D156" s="231" t="s">
        <v>149</v>
      </c>
      <c r="E156" s="247" t="s">
        <v>16</v>
      </c>
      <c r="F156" s="248" t="s">
        <v>151</v>
      </c>
      <c r="G156" s="246"/>
      <c r="H156" s="249">
        <v>522.5</v>
      </c>
      <c r="I156" s="250"/>
      <c r="J156" s="246"/>
      <c r="K156" s="246"/>
      <c r="L156" s="251"/>
      <c r="M156" s="252"/>
      <c r="N156" s="253"/>
      <c r="O156" s="253"/>
      <c r="P156" s="253"/>
      <c r="Q156" s="253"/>
      <c r="R156" s="253"/>
      <c r="S156" s="253"/>
      <c r="T156" s="254"/>
      <c r="AT156" s="255" t="s">
        <v>149</v>
      </c>
      <c r="AU156" s="255" t="s">
        <v>82</v>
      </c>
      <c r="AV156" s="12" t="s">
        <v>145</v>
      </c>
      <c r="AW156" s="12" t="s">
        <v>35</v>
      </c>
      <c r="AX156" s="12" t="s">
        <v>80</v>
      </c>
      <c r="AY156" s="255" t="s">
        <v>138</v>
      </c>
    </row>
    <row r="157" s="1" customFormat="1" ht="38.25" customHeight="1">
      <c r="B157" s="44"/>
      <c r="C157" s="219" t="s">
        <v>231</v>
      </c>
      <c r="D157" s="219" t="s">
        <v>140</v>
      </c>
      <c r="E157" s="220" t="s">
        <v>807</v>
      </c>
      <c r="F157" s="221" t="s">
        <v>808</v>
      </c>
      <c r="G157" s="222" t="s">
        <v>239</v>
      </c>
      <c r="H157" s="223">
        <v>595.95000000000005</v>
      </c>
      <c r="I157" s="224"/>
      <c r="J157" s="225">
        <f>ROUND(I157*H157,2)</f>
        <v>0</v>
      </c>
      <c r="K157" s="221" t="s">
        <v>144</v>
      </c>
      <c r="L157" s="70"/>
      <c r="M157" s="226" t="s">
        <v>16</v>
      </c>
      <c r="N157" s="227" t="s">
        <v>43</v>
      </c>
      <c r="O157" s="45"/>
      <c r="P157" s="228">
        <f>O157*H157</f>
        <v>0</v>
      </c>
      <c r="Q157" s="228">
        <v>0</v>
      </c>
      <c r="R157" s="228">
        <f>Q157*H157</f>
        <v>0</v>
      </c>
      <c r="S157" s="228">
        <v>0</v>
      </c>
      <c r="T157" s="229">
        <f>S157*H157</f>
        <v>0</v>
      </c>
      <c r="AR157" s="22" t="s">
        <v>145</v>
      </c>
      <c r="AT157" s="22" t="s">
        <v>140</v>
      </c>
      <c r="AU157" s="22" t="s">
        <v>82</v>
      </c>
      <c r="AY157" s="22" t="s">
        <v>138</v>
      </c>
      <c r="BE157" s="230">
        <f>IF(N157="základní",J157,0)</f>
        <v>0</v>
      </c>
      <c r="BF157" s="230">
        <f>IF(N157="snížená",J157,0)</f>
        <v>0</v>
      </c>
      <c r="BG157" s="230">
        <f>IF(N157="zákl. přenesená",J157,0)</f>
        <v>0</v>
      </c>
      <c r="BH157" s="230">
        <f>IF(N157="sníž. přenesená",J157,0)</f>
        <v>0</v>
      </c>
      <c r="BI157" s="230">
        <f>IF(N157="nulová",J157,0)</f>
        <v>0</v>
      </c>
      <c r="BJ157" s="22" t="s">
        <v>80</v>
      </c>
      <c r="BK157" s="230">
        <f>ROUND(I157*H157,2)</f>
        <v>0</v>
      </c>
      <c r="BL157" s="22" t="s">
        <v>145</v>
      </c>
      <c r="BM157" s="22" t="s">
        <v>809</v>
      </c>
    </row>
    <row r="158" s="1" customFormat="1">
      <c r="B158" s="44"/>
      <c r="C158" s="72"/>
      <c r="D158" s="231" t="s">
        <v>147</v>
      </c>
      <c r="E158" s="72"/>
      <c r="F158" s="232" t="s">
        <v>810</v>
      </c>
      <c r="G158" s="72"/>
      <c r="H158" s="72"/>
      <c r="I158" s="189"/>
      <c r="J158" s="72"/>
      <c r="K158" s="72"/>
      <c r="L158" s="70"/>
      <c r="M158" s="233"/>
      <c r="N158" s="45"/>
      <c r="O158" s="45"/>
      <c r="P158" s="45"/>
      <c r="Q158" s="45"/>
      <c r="R158" s="45"/>
      <c r="S158" s="45"/>
      <c r="T158" s="93"/>
      <c r="AT158" s="22" t="s">
        <v>147</v>
      </c>
      <c r="AU158" s="22" t="s">
        <v>82</v>
      </c>
    </row>
    <row r="159" s="11" customFormat="1">
      <c r="B159" s="234"/>
      <c r="C159" s="235"/>
      <c r="D159" s="231" t="s">
        <v>149</v>
      </c>
      <c r="E159" s="236" t="s">
        <v>16</v>
      </c>
      <c r="F159" s="237" t="s">
        <v>811</v>
      </c>
      <c r="G159" s="235"/>
      <c r="H159" s="238">
        <v>595.95000000000005</v>
      </c>
      <c r="I159" s="239"/>
      <c r="J159" s="235"/>
      <c r="K159" s="235"/>
      <c r="L159" s="240"/>
      <c r="M159" s="241"/>
      <c r="N159" s="242"/>
      <c r="O159" s="242"/>
      <c r="P159" s="242"/>
      <c r="Q159" s="242"/>
      <c r="R159" s="242"/>
      <c r="S159" s="242"/>
      <c r="T159" s="243"/>
      <c r="AT159" s="244" t="s">
        <v>149</v>
      </c>
      <c r="AU159" s="244" t="s">
        <v>82</v>
      </c>
      <c r="AV159" s="11" t="s">
        <v>82</v>
      </c>
      <c r="AW159" s="11" t="s">
        <v>35</v>
      </c>
      <c r="AX159" s="11" t="s">
        <v>72</v>
      </c>
      <c r="AY159" s="244" t="s">
        <v>138</v>
      </c>
    </row>
    <row r="160" s="12" customFormat="1">
      <c r="B160" s="245"/>
      <c r="C160" s="246"/>
      <c r="D160" s="231" t="s">
        <v>149</v>
      </c>
      <c r="E160" s="247" t="s">
        <v>16</v>
      </c>
      <c r="F160" s="248" t="s">
        <v>151</v>
      </c>
      <c r="G160" s="246"/>
      <c r="H160" s="249">
        <v>595.95000000000005</v>
      </c>
      <c r="I160" s="250"/>
      <c r="J160" s="246"/>
      <c r="K160" s="246"/>
      <c r="L160" s="251"/>
      <c r="M160" s="252"/>
      <c r="N160" s="253"/>
      <c r="O160" s="253"/>
      <c r="P160" s="253"/>
      <c r="Q160" s="253"/>
      <c r="R160" s="253"/>
      <c r="S160" s="253"/>
      <c r="T160" s="254"/>
      <c r="AT160" s="255" t="s">
        <v>149</v>
      </c>
      <c r="AU160" s="255" t="s">
        <v>82</v>
      </c>
      <c r="AV160" s="12" t="s">
        <v>145</v>
      </c>
      <c r="AW160" s="12" t="s">
        <v>35</v>
      </c>
      <c r="AX160" s="12" t="s">
        <v>80</v>
      </c>
      <c r="AY160" s="255" t="s">
        <v>138</v>
      </c>
    </row>
    <row r="161" s="1" customFormat="1" ht="38.25" customHeight="1">
      <c r="B161" s="44"/>
      <c r="C161" s="219" t="s">
        <v>236</v>
      </c>
      <c r="D161" s="219" t="s">
        <v>140</v>
      </c>
      <c r="E161" s="220" t="s">
        <v>812</v>
      </c>
      <c r="F161" s="221" t="s">
        <v>813</v>
      </c>
      <c r="G161" s="222" t="s">
        <v>239</v>
      </c>
      <c r="H161" s="223">
        <v>758.15999999999997</v>
      </c>
      <c r="I161" s="224"/>
      <c r="J161" s="225">
        <f>ROUND(I161*H161,2)</f>
        <v>0</v>
      </c>
      <c r="K161" s="221" t="s">
        <v>144</v>
      </c>
      <c r="L161" s="70"/>
      <c r="M161" s="226" t="s">
        <v>16</v>
      </c>
      <c r="N161" s="227" t="s">
        <v>43</v>
      </c>
      <c r="O161" s="45"/>
      <c r="P161" s="228">
        <f>O161*H161</f>
        <v>0</v>
      </c>
      <c r="Q161" s="228">
        <v>0</v>
      </c>
      <c r="R161" s="228">
        <f>Q161*H161</f>
        <v>0</v>
      </c>
      <c r="S161" s="228">
        <v>0</v>
      </c>
      <c r="T161" s="229">
        <f>S161*H161</f>
        <v>0</v>
      </c>
      <c r="AR161" s="22" t="s">
        <v>145</v>
      </c>
      <c r="AT161" s="22" t="s">
        <v>140</v>
      </c>
      <c r="AU161" s="22" t="s">
        <v>82</v>
      </c>
      <c r="AY161" s="22" t="s">
        <v>138</v>
      </c>
      <c r="BE161" s="230">
        <f>IF(N161="základní",J161,0)</f>
        <v>0</v>
      </c>
      <c r="BF161" s="230">
        <f>IF(N161="snížená",J161,0)</f>
        <v>0</v>
      </c>
      <c r="BG161" s="230">
        <f>IF(N161="zákl. přenesená",J161,0)</f>
        <v>0</v>
      </c>
      <c r="BH161" s="230">
        <f>IF(N161="sníž. přenesená",J161,0)</f>
        <v>0</v>
      </c>
      <c r="BI161" s="230">
        <f>IF(N161="nulová",J161,0)</f>
        <v>0</v>
      </c>
      <c r="BJ161" s="22" t="s">
        <v>80</v>
      </c>
      <c r="BK161" s="230">
        <f>ROUND(I161*H161,2)</f>
        <v>0</v>
      </c>
      <c r="BL161" s="22" t="s">
        <v>145</v>
      </c>
      <c r="BM161" s="22" t="s">
        <v>814</v>
      </c>
    </row>
    <row r="162" s="1" customFormat="1">
      <c r="B162" s="44"/>
      <c r="C162" s="72"/>
      <c r="D162" s="231" t="s">
        <v>147</v>
      </c>
      <c r="E162" s="72"/>
      <c r="F162" s="232" t="s">
        <v>810</v>
      </c>
      <c r="G162" s="72"/>
      <c r="H162" s="72"/>
      <c r="I162" s="189"/>
      <c r="J162" s="72"/>
      <c r="K162" s="72"/>
      <c r="L162" s="70"/>
      <c r="M162" s="233"/>
      <c r="N162" s="45"/>
      <c r="O162" s="45"/>
      <c r="P162" s="45"/>
      <c r="Q162" s="45"/>
      <c r="R162" s="45"/>
      <c r="S162" s="45"/>
      <c r="T162" s="93"/>
      <c r="AT162" s="22" t="s">
        <v>147</v>
      </c>
      <c r="AU162" s="22" t="s">
        <v>82</v>
      </c>
    </row>
    <row r="163" s="11" customFormat="1">
      <c r="B163" s="234"/>
      <c r="C163" s="235"/>
      <c r="D163" s="231" t="s">
        <v>149</v>
      </c>
      <c r="E163" s="236" t="s">
        <v>16</v>
      </c>
      <c r="F163" s="237" t="s">
        <v>778</v>
      </c>
      <c r="G163" s="235"/>
      <c r="H163" s="238">
        <v>511.92000000000002</v>
      </c>
      <c r="I163" s="239"/>
      <c r="J163" s="235"/>
      <c r="K163" s="235"/>
      <c r="L163" s="240"/>
      <c r="M163" s="241"/>
      <c r="N163" s="242"/>
      <c r="O163" s="242"/>
      <c r="P163" s="242"/>
      <c r="Q163" s="242"/>
      <c r="R163" s="242"/>
      <c r="S163" s="242"/>
      <c r="T163" s="243"/>
      <c r="AT163" s="244" t="s">
        <v>149</v>
      </c>
      <c r="AU163" s="244" t="s">
        <v>82</v>
      </c>
      <c r="AV163" s="11" t="s">
        <v>82</v>
      </c>
      <c r="AW163" s="11" t="s">
        <v>35</v>
      </c>
      <c r="AX163" s="11" t="s">
        <v>72</v>
      </c>
      <c r="AY163" s="244" t="s">
        <v>138</v>
      </c>
    </row>
    <row r="164" s="11" customFormat="1">
      <c r="B164" s="234"/>
      <c r="C164" s="235"/>
      <c r="D164" s="231" t="s">
        <v>149</v>
      </c>
      <c r="E164" s="236" t="s">
        <v>16</v>
      </c>
      <c r="F164" s="237" t="s">
        <v>761</v>
      </c>
      <c r="G164" s="235"/>
      <c r="H164" s="238">
        <v>246.24000000000001</v>
      </c>
      <c r="I164" s="239"/>
      <c r="J164" s="235"/>
      <c r="K164" s="235"/>
      <c r="L164" s="240"/>
      <c r="M164" s="241"/>
      <c r="N164" s="242"/>
      <c r="O164" s="242"/>
      <c r="P164" s="242"/>
      <c r="Q164" s="242"/>
      <c r="R164" s="242"/>
      <c r="S164" s="242"/>
      <c r="T164" s="243"/>
      <c r="AT164" s="244" t="s">
        <v>149</v>
      </c>
      <c r="AU164" s="244" t="s">
        <v>82</v>
      </c>
      <c r="AV164" s="11" t="s">
        <v>82</v>
      </c>
      <c r="AW164" s="11" t="s">
        <v>35</v>
      </c>
      <c r="AX164" s="11" t="s">
        <v>72</v>
      </c>
      <c r="AY164" s="244" t="s">
        <v>138</v>
      </c>
    </row>
    <row r="165" s="12" customFormat="1">
      <c r="B165" s="245"/>
      <c r="C165" s="246"/>
      <c r="D165" s="231" t="s">
        <v>149</v>
      </c>
      <c r="E165" s="247" t="s">
        <v>16</v>
      </c>
      <c r="F165" s="248" t="s">
        <v>151</v>
      </c>
      <c r="G165" s="246"/>
      <c r="H165" s="249">
        <v>758.15999999999997</v>
      </c>
      <c r="I165" s="250"/>
      <c r="J165" s="246"/>
      <c r="K165" s="246"/>
      <c r="L165" s="251"/>
      <c r="M165" s="252"/>
      <c r="N165" s="253"/>
      <c r="O165" s="253"/>
      <c r="P165" s="253"/>
      <c r="Q165" s="253"/>
      <c r="R165" s="253"/>
      <c r="S165" s="253"/>
      <c r="T165" s="254"/>
      <c r="AT165" s="255" t="s">
        <v>149</v>
      </c>
      <c r="AU165" s="255" t="s">
        <v>82</v>
      </c>
      <c r="AV165" s="12" t="s">
        <v>145</v>
      </c>
      <c r="AW165" s="12" t="s">
        <v>35</v>
      </c>
      <c r="AX165" s="12" t="s">
        <v>80</v>
      </c>
      <c r="AY165" s="255" t="s">
        <v>138</v>
      </c>
    </row>
    <row r="166" s="1" customFormat="1" ht="38.25" customHeight="1">
      <c r="B166" s="44"/>
      <c r="C166" s="219" t="s">
        <v>243</v>
      </c>
      <c r="D166" s="219" t="s">
        <v>140</v>
      </c>
      <c r="E166" s="220" t="s">
        <v>815</v>
      </c>
      <c r="F166" s="221" t="s">
        <v>816</v>
      </c>
      <c r="G166" s="222" t="s">
        <v>239</v>
      </c>
      <c r="H166" s="223">
        <v>3655.3400000000001</v>
      </c>
      <c r="I166" s="224"/>
      <c r="J166" s="225">
        <f>ROUND(I166*H166,2)</f>
        <v>0</v>
      </c>
      <c r="K166" s="221" t="s">
        <v>144</v>
      </c>
      <c r="L166" s="70"/>
      <c r="M166" s="226" t="s">
        <v>16</v>
      </c>
      <c r="N166" s="227" t="s">
        <v>43</v>
      </c>
      <c r="O166" s="45"/>
      <c r="P166" s="228">
        <f>O166*H166</f>
        <v>0</v>
      </c>
      <c r="Q166" s="228">
        <v>0</v>
      </c>
      <c r="R166" s="228">
        <f>Q166*H166</f>
        <v>0</v>
      </c>
      <c r="S166" s="228">
        <v>0</v>
      </c>
      <c r="T166" s="229">
        <f>S166*H166</f>
        <v>0</v>
      </c>
      <c r="AR166" s="22" t="s">
        <v>145</v>
      </c>
      <c r="AT166" s="22" t="s">
        <v>140</v>
      </c>
      <c r="AU166" s="22" t="s">
        <v>82</v>
      </c>
      <c r="AY166" s="22" t="s">
        <v>138</v>
      </c>
      <c r="BE166" s="230">
        <f>IF(N166="základní",J166,0)</f>
        <v>0</v>
      </c>
      <c r="BF166" s="230">
        <f>IF(N166="snížená",J166,0)</f>
        <v>0</v>
      </c>
      <c r="BG166" s="230">
        <f>IF(N166="zákl. přenesená",J166,0)</f>
        <v>0</v>
      </c>
      <c r="BH166" s="230">
        <f>IF(N166="sníž. přenesená",J166,0)</f>
        <v>0</v>
      </c>
      <c r="BI166" s="230">
        <f>IF(N166="nulová",J166,0)</f>
        <v>0</v>
      </c>
      <c r="BJ166" s="22" t="s">
        <v>80</v>
      </c>
      <c r="BK166" s="230">
        <f>ROUND(I166*H166,2)</f>
        <v>0</v>
      </c>
      <c r="BL166" s="22" t="s">
        <v>145</v>
      </c>
      <c r="BM166" s="22" t="s">
        <v>817</v>
      </c>
    </row>
    <row r="167" s="1" customFormat="1">
      <c r="B167" s="44"/>
      <c r="C167" s="72"/>
      <c r="D167" s="231" t="s">
        <v>147</v>
      </c>
      <c r="E167" s="72"/>
      <c r="F167" s="232" t="s">
        <v>818</v>
      </c>
      <c r="G167" s="72"/>
      <c r="H167" s="72"/>
      <c r="I167" s="189"/>
      <c r="J167" s="72"/>
      <c r="K167" s="72"/>
      <c r="L167" s="70"/>
      <c r="M167" s="233"/>
      <c r="N167" s="45"/>
      <c r="O167" s="45"/>
      <c r="P167" s="45"/>
      <c r="Q167" s="45"/>
      <c r="R167" s="45"/>
      <c r="S167" s="45"/>
      <c r="T167" s="93"/>
      <c r="AT167" s="22" t="s">
        <v>147</v>
      </c>
      <c r="AU167" s="22" t="s">
        <v>82</v>
      </c>
    </row>
    <row r="168" s="11" customFormat="1">
      <c r="B168" s="234"/>
      <c r="C168" s="235"/>
      <c r="D168" s="231" t="s">
        <v>149</v>
      </c>
      <c r="E168" s="236" t="s">
        <v>16</v>
      </c>
      <c r="F168" s="237" t="s">
        <v>782</v>
      </c>
      <c r="G168" s="235"/>
      <c r="H168" s="238">
        <v>2200.7600000000002</v>
      </c>
      <c r="I168" s="239"/>
      <c r="J168" s="235"/>
      <c r="K168" s="235"/>
      <c r="L168" s="240"/>
      <c r="M168" s="241"/>
      <c r="N168" s="242"/>
      <c r="O168" s="242"/>
      <c r="P168" s="242"/>
      <c r="Q168" s="242"/>
      <c r="R168" s="242"/>
      <c r="S168" s="242"/>
      <c r="T168" s="243"/>
      <c r="AT168" s="244" t="s">
        <v>149</v>
      </c>
      <c r="AU168" s="244" t="s">
        <v>82</v>
      </c>
      <c r="AV168" s="11" t="s">
        <v>82</v>
      </c>
      <c r="AW168" s="11" t="s">
        <v>35</v>
      </c>
      <c r="AX168" s="11" t="s">
        <v>72</v>
      </c>
      <c r="AY168" s="244" t="s">
        <v>138</v>
      </c>
    </row>
    <row r="169" s="11" customFormat="1">
      <c r="B169" s="234"/>
      <c r="C169" s="235"/>
      <c r="D169" s="231" t="s">
        <v>149</v>
      </c>
      <c r="E169" s="236" t="s">
        <v>16</v>
      </c>
      <c r="F169" s="237" t="s">
        <v>783</v>
      </c>
      <c r="G169" s="235"/>
      <c r="H169" s="238">
        <v>1454.5799999999999</v>
      </c>
      <c r="I169" s="239"/>
      <c r="J169" s="235"/>
      <c r="K169" s="235"/>
      <c r="L169" s="240"/>
      <c r="M169" s="241"/>
      <c r="N169" s="242"/>
      <c r="O169" s="242"/>
      <c r="P169" s="242"/>
      <c r="Q169" s="242"/>
      <c r="R169" s="242"/>
      <c r="S169" s="242"/>
      <c r="T169" s="243"/>
      <c r="AT169" s="244" t="s">
        <v>149</v>
      </c>
      <c r="AU169" s="244" t="s">
        <v>82</v>
      </c>
      <c r="AV169" s="11" t="s">
        <v>82</v>
      </c>
      <c r="AW169" s="11" t="s">
        <v>35</v>
      </c>
      <c r="AX169" s="11" t="s">
        <v>72</v>
      </c>
      <c r="AY169" s="244" t="s">
        <v>138</v>
      </c>
    </row>
    <row r="170" s="12" customFormat="1">
      <c r="B170" s="245"/>
      <c r="C170" s="246"/>
      <c r="D170" s="231" t="s">
        <v>149</v>
      </c>
      <c r="E170" s="247" t="s">
        <v>16</v>
      </c>
      <c r="F170" s="248" t="s">
        <v>151</v>
      </c>
      <c r="G170" s="246"/>
      <c r="H170" s="249">
        <v>3655.3400000000001</v>
      </c>
      <c r="I170" s="250"/>
      <c r="J170" s="246"/>
      <c r="K170" s="246"/>
      <c r="L170" s="251"/>
      <c r="M170" s="252"/>
      <c r="N170" s="253"/>
      <c r="O170" s="253"/>
      <c r="P170" s="253"/>
      <c r="Q170" s="253"/>
      <c r="R170" s="253"/>
      <c r="S170" s="253"/>
      <c r="T170" s="254"/>
      <c r="AT170" s="255" t="s">
        <v>149</v>
      </c>
      <c r="AU170" s="255" t="s">
        <v>82</v>
      </c>
      <c r="AV170" s="12" t="s">
        <v>145</v>
      </c>
      <c r="AW170" s="12" t="s">
        <v>35</v>
      </c>
      <c r="AX170" s="12" t="s">
        <v>80</v>
      </c>
      <c r="AY170" s="255" t="s">
        <v>138</v>
      </c>
    </row>
    <row r="171" s="1" customFormat="1" ht="38.25" customHeight="1">
      <c r="B171" s="44"/>
      <c r="C171" s="219" t="s">
        <v>248</v>
      </c>
      <c r="D171" s="219" t="s">
        <v>140</v>
      </c>
      <c r="E171" s="220" t="s">
        <v>819</v>
      </c>
      <c r="F171" s="221" t="s">
        <v>820</v>
      </c>
      <c r="G171" s="222" t="s">
        <v>239</v>
      </c>
      <c r="H171" s="223">
        <v>758.15999999999997</v>
      </c>
      <c r="I171" s="224"/>
      <c r="J171" s="225">
        <f>ROUND(I171*H171,2)</f>
        <v>0</v>
      </c>
      <c r="K171" s="221" t="s">
        <v>144</v>
      </c>
      <c r="L171" s="70"/>
      <c r="M171" s="226" t="s">
        <v>16</v>
      </c>
      <c r="N171" s="227" t="s">
        <v>43</v>
      </c>
      <c r="O171" s="45"/>
      <c r="P171" s="228">
        <f>O171*H171</f>
        <v>0</v>
      </c>
      <c r="Q171" s="228">
        <v>0</v>
      </c>
      <c r="R171" s="228">
        <f>Q171*H171</f>
        <v>0</v>
      </c>
      <c r="S171" s="228">
        <v>0</v>
      </c>
      <c r="T171" s="229">
        <f>S171*H171</f>
        <v>0</v>
      </c>
      <c r="AR171" s="22" t="s">
        <v>145</v>
      </c>
      <c r="AT171" s="22" t="s">
        <v>140</v>
      </c>
      <c r="AU171" s="22" t="s">
        <v>82</v>
      </c>
      <c r="AY171" s="22" t="s">
        <v>138</v>
      </c>
      <c r="BE171" s="230">
        <f>IF(N171="základní",J171,0)</f>
        <v>0</v>
      </c>
      <c r="BF171" s="230">
        <f>IF(N171="snížená",J171,0)</f>
        <v>0</v>
      </c>
      <c r="BG171" s="230">
        <f>IF(N171="zákl. přenesená",J171,0)</f>
        <v>0</v>
      </c>
      <c r="BH171" s="230">
        <f>IF(N171="sníž. přenesená",J171,0)</f>
        <v>0</v>
      </c>
      <c r="BI171" s="230">
        <f>IF(N171="nulová",J171,0)</f>
        <v>0</v>
      </c>
      <c r="BJ171" s="22" t="s">
        <v>80</v>
      </c>
      <c r="BK171" s="230">
        <f>ROUND(I171*H171,2)</f>
        <v>0</v>
      </c>
      <c r="BL171" s="22" t="s">
        <v>145</v>
      </c>
      <c r="BM171" s="22" t="s">
        <v>821</v>
      </c>
    </row>
    <row r="172" s="1" customFormat="1">
      <c r="B172" s="44"/>
      <c r="C172" s="72"/>
      <c r="D172" s="231" t="s">
        <v>147</v>
      </c>
      <c r="E172" s="72"/>
      <c r="F172" s="232" t="s">
        <v>810</v>
      </c>
      <c r="G172" s="72"/>
      <c r="H172" s="72"/>
      <c r="I172" s="189"/>
      <c r="J172" s="72"/>
      <c r="K172" s="72"/>
      <c r="L172" s="70"/>
      <c r="M172" s="233"/>
      <c r="N172" s="45"/>
      <c r="O172" s="45"/>
      <c r="P172" s="45"/>
      <c r="Q172" s="45"/>
      <c r="R172" s="45"/>
      <c r="S172" s="45"/>
      <c r="T172" s="93"/>
      <c r="AT172" s="22" t="s">
        <v>147</v>
      </c>
      <c r="AU172" s="22" t="s">
        <v>82</v>
      </c>
    </row>
    <row r="173" s="11" customFormat="1">
      <c r="B173" s="234"/>
      <c r="C173" s="235"/>
      <c r="D173" s="231" t="s">
        <v>149</v>
      </c>
      <c r="E173" s="236" t="s">
        <v>16</v>
      </c>
      <c r="F173" s="237" t="s">
        <v>778</v>
      </c>
      <c r="G173" s="235"/>
      <c r="H173" s="238">
        <v>511.92000000000002</v>
      </c>
      <c r="I173" s="239"/>
      <c r="J173" s="235"/>
      <c r="K173" s="235"/>
      <c r="L173" s="240"/>
      <c r="M173" s="241"/>
      <c r="N173" s="242"/>
      <c r="O173" s="242"/>
      <c r="P173" s="242"/>
      <c r="Q173" s="242"/>
      <c r="R173" s="242"/>
      <c r="S173" s="242"/>
      <c r="T173" s="243"/>
      <c r="AT173" s="244" t="s">
        <v>149</v>
      </c>
      <c r="AU173" s="244" t="s">
        <v>82</v>
      </c>
      <c r="AV173" s="11" t="s">
        <v>82</v>
      </c>
      <c r="AW173" s="11" t="s">
        <v>35</v>
      </c>
      <c r="AX173" s="11" t="s">
        <v>72</v>
      </c>
      <c r="AY173" s="244" t="s">
        <v>138</v>
      </c>
    </row>
    <row r="174" s="11" customFormat="1">
      <c r="B174" s="234"/>
      <c r="C174" s="235"/>
      <c r="D174" s="231" t="s">
        <v>149</v>
      </c>
      <c r="E174" s="236" t="s">
        <v>16</v>
      </c>
      <c r="F174" s="237" t="s">
        <v>761</v>
      </c>
      <c r="G174" s="235"/>
      <c r="H174" s="238">
        <v>246.24000000000001</v>
      </c>
      <c r="I174" s="239"/>
      <c r="J174" s="235"/>
      <c r="K174" s="235"/>
      <c r="L174" s="240"/>
      <c r="M174" s="241"/>
      <c r="N174" s="242"/>
      <c r="O174" s="242"/>
      <c r="P174" s="242"/>
      <c r="Q174" s="242"/>
      <c r="R174" s="242"/>
      <c r="S174" s="242"/>
      <c r="T174" s="243"/>
      <c r="AT174" s="244" t="s">
        <v>149</v>
      </c>
      <c r="AU174" s="244" t="s">
        <v>82</v>
      </c>
      <c r="AV174" s="11" t="s">
        <v>82</v>
      </c>
      <c r="AW174" s="11" t="s">
        <v>35</v>
      </c>
      <c r="AX174" s="11" t="s">
        <v>72</v>
      </c>
      <c r="AY174" s="244" t="s">
        <v>138</v>
      </c>
    </row>
    <row r="175" s="12" customFormat="1">
      <c r="B175" s="245"/>
      <c r="C175" s="246"/>
      <c r="D175" s="231" t="s">
        <v>149</v>
      </c>
      <c r="E175" s="247" t="s">
        <v>16</v>
      </c>
      <c r="F175" s="248" t="s">
        <v>151</v>
      </c>
      <c r="G175" s="246"/>
      <c r="H175" s="249">
        <v>758.15999999999997</v>
      </c>
      <c r="I175" s="250"/>
      <c r="J175" s="246"/>
      <c r="K175" s="246"/>
      <c r="L175" s="251"/>
      <c r="M175" s="252"/>
      <c r="N175" s="253"/>
      <c r="O175" s="253"/>
      <c r="P175" s="253"/>
      <c r="Q175" s="253"/>
      <c r="R175" s="253"/>
      <c r="S175" s="253"/>
      <c r="T175" s="254"/>
      <c r="AT175" s="255" t="s">
        <v>149</v>
      </c>
      <c r="AU175" s="255" t="s">
        <v>82</v>
      </c>
      <c r="AV175" s="12" t="s">
        <v>145</v>
      </c>
      <c r="AW175" s="12" t="s">
        <v>35</v>
      </c>
      <c r="AX175" s="12" t="s">
        <v>80</v>
      </c>
      <c r="AY175" s="255" t="s">
        <v>138</v>
      </c>
    </row>
    <row r="176" s="1" customFormat="1" ht="38.25" customHeight="1">
      <c r="B176" s="44"/>
      <c r="C176" s="219" t="s">
        <v>9</v>
      </c>
      <c r="D176" s="219" t="s">
        <v>140</v>
      </c>
      <c r="E176" s="220" t="s">
        <v>822</v>
      </c>
      <c r="F176" s="221" t="s">
        <v>823</v>
      </c>
      <c r="G176" s="222" t="s">
        <v>239</v>
      </c>
      <c r="H176" s="223">
        <v>3655.3400000000001</v>
      </c>
      <c r="I176" s="224"/>
      <c r="J176" s="225">
        <f>ROUND(I176*H176,2)</f>
        <v>0</v>
      </c>
      <c r="K176" s="221" t="s">
        <v>144</v>
      </c>
      <c r="L176" s="70"/>
      <c r="M176" s="226" t="s">
        <v>16</v>
      </c>
      <c r="N176" s="227" t="s">
        <v>43</v>
      </c>
      <c r="O176" s="45"/>
      <c r="P176" s="228">
        <f>O176*H176</f>
        <v>0</v>
      </c>
      <c r="Q176" s="228">
        <v>0</v>
      </c>
      <c r="R176" s="228">
        <f>Q176*H176</f>
        <v>0</v>
      </c>
      <c r="S176" s="228">
        <v>0</v>
      </c>
      <c r="T176" s="229">
        <f>S176*H176</f>
        <v>0</v>
      </c>
      <c r="AR176" s="22" t="s">
        <v>145</v>
      </c>
      <c r="AT176" s="22" t="s">
        <v>140</v>
      </c>
      <c r="AU176" s="22" t="s">
        <v>82</v>
      </c>
      <c r="AY176" s="22" t="s">
        <v>138</v>
      </c>
      <c r="BE176" s="230">
        <f>IF(N176="základní",J176,0)</f>
        <v>0</v>
      </c>
      <c r="BF176" s="230">
        <f>IF(N176="snížená",J176,0)</f>
        <v>0</v>
      </c>
      <c r="BG176" s="230">
        <f>IF(N176="zákl. přenesená",J176,0)</f>
        <v>0</v>
      </c>
      <c r="BH176" s="230">
        <f>IF(N176="sníž. přenesená",J176,0)</f>
        <v>0</v>
      </c>
      <c r="BI176" s="230">
        <f>IF(N176="nulová",J176,0)</f>
        <v>0</v>
      </c>
      <c r="BJ176" s="22" t="s">
        <v>80</v>
      </c>
      <c r="BK176" s="230">
        <f>ROUND(I176*H176,2)</f>
        <v>0</v>
      </c>
      <c r="BL176" s="22" t="s">
        <v>145</v>
      </c>
      <c r="BM176" s="22" t="s">
        <v>824</v>
      </c>
    </row>
    <row r="177" s="1" customFormat="1">
      <c r="B177" s="44"/>
      <c r="C177" s="72"/>
      <c r="D177" s="231" t="s">
        <v>147</v>
      </c>
      <c r="E177" s="72"/>
      <c r="F177" s="232" t="s">
        <v>810</v>
      </c>
      <c r="G177" s="72"/>
      <c r="H177" s="72"/>
      <c r="I177" s="189"/>
      <c r="J177" s="72"/>
      <c r="K177" s="72"/>
      <c r="L177" s="70"/>
      <c r="M177" s="233"/>
      <c r="N177" s="45"/>
      <c r="O177" s="45"/>
      <c r="P177" s="45"/>
      <c r="Q177" s="45"/>
      <c r="R177" s="45"/>
      <c r="S177" s="45"/>
      <c r="T177" s="93"/>
      <c r="AT177" s="22" t="s">
        <v>147</v>
      </c>
      <c r="AU177" s="22" t="s">
        <v>82</v>
      </c>
    </row>
    <row r="178" s="11" customFormat="1">
      <c r="B178" s="234"/>
      <c r="C178" s="235"/>
      <c r="D178" s="231" t="s">
        <v>149</v>
      </c>
      <c r="E178" s="236" t="s">
        <v>16</v>
      </c>
      <c r="F178" s="237" t="s">
        <v>782</v>
      </c>
      <c r="G178" s="235"/>
      <c r="H178" s="238">
        <v>2200.7600000000002</v>
      </c>
      <c r="I178" s="239"/>
      <c r="J178" s="235"/>
      <c r="K178" s="235"/>
      <c r="L178" s="240"/>
      <c r="M178" s="241"/>
      <c r="N178" s="242"/>
      <c r="O178" s="242"/>
      <c r="P178" s="242"/>
      <c r="Q178" s="242"/>
      <c r="R178" s="242"/>
      <c r="S178" s="242"/>
      <c r="T178" s="243"/>
      <c r="AT178" s="244" t="s">
        <v>149</v>
      </c>
      <c r="AU178" s="244" t="s">
        <v>82</v>
      </c>
      <c r="AV178" s="11" t="s">
        <v>82</v>
      </c>
      <c r="AW178" s="11" t="s">
        <v>35</v>
      </c>
      <c r="AX178" s="11" t="s">
        <v>72</v>
      </c>
      <c r="AY178" s="244" t="s">
        <v>138</v>
      </c>
    </row>
    <row r="179" s="11" customFormat="1">
      <c r="B179" s="234"/>
      <c r="C179" s="235"/>
      <c r="D179" s="231" t="s">
        <v>149</v>
      </c>
      <c r="E179" s="236" t="s">
        <v>16</v>
      </c>
      <c r="F179" s="237" t="s">
        <v>783</v>
      </c>
      <c r="G179" s="235"/>
      <c r="H179" s="238">
        <v>1454.5799999999999</v>
      </c>
      <c r="I179" s="239"/>
      <c r="J179" s="235"/>
      <c r="K179" s="235"/>
      <c r="L179" s="240"/>
      <c r="M179" s="241"/>
      <c r="N179" s="242"/>
      <c r="O179" s="242"/>
      <c r="P179" s="242"/>
      <c r="Q179" s="242"/>
      <c r="R179" s="242"/>
      <c r="S179" s="242"/>
      <c r="T179" s="243"/>
      <c r="AT179" s="244" t="s">
        <v>149</v>
      </c>
      <c r="AU179" s="244" t="s">
        <v>82</v>
      </c>
      <c r="AV179" s="11" t="s">
        <v>82</v>
      </c>
      <c r="AW179" s="11" t="s">
        <v>35</v>
      </c>
      <c r="AX179" s="11" t="s">
        <v>72</v>
      </c>
      <c r="AY179" s="244" t="s">
        <v>138</v>
      </c>
    </row>
    <row r="180" s="12" customFormat="1">
      <c r="B180" s="245"/>
      <c r="C180" s="246"/>
      <c r="D180" s="231" t="s">
        <v>149</v>
      </c>
      <c r="E180" s="247" t="s">
        <v>16</v>
      </c>
      <c r="F180" s="248" t="s">
        <v>151</v>
      </c>
      <c r="G180" s="246"/>
      <c r="H180" s="249">
        <v>3655.3400000000001</v>
      </c>
      <c r="I180" s="250"/>
      <c r="J180" s="246"/>
      <c r="K180" s="246"/>
      <c r="L180" s="251"/>
      <c r="M180" s="252"/>
      <c r="N180" s="253"/>
      <c r="O180" s="253"/>
      <c r="P180" s="253"/>
      <c r="Q180" s="253"/>
      <c r="R180" s="253"/>
      <c r="S180" s="253"/>
      <c r="T180" s="254"/>
      <c r="AT180" s="255" t="s">
        <v>149</v>
      </c>
      <c r="AU180" s="255" t="s">
        <v>82</v>
      </c>
      <c r="AV180" s="12" t="s">
        <v>145</v>
      </c>
      <c r="AW180" s="12" t="s">
        <v>35</v>
      </c>
      <c r="AX180" s="12" t="s">
        <v>80</v>
      </c>
      <c r="AY180" s="255" t="s">
        <v>138</v>
      </c>
    </row>
    <row r="181" s="1" customFormat="1" ht="25.5" customHeight="1">
      <c r="B181" s="44"/>
      <c r="C181" s="219" t="s">
        <v>255</v>
      </c>
      <c r="D181" s="219" t="s">
        <v>140</v>
      </c>
      <c r="E181" s="220" t="s">
        <v>825</v>
      </c>
      <c r="F181" s="221" t="s">
        <v>826</v>
      </c>
      <c r="G181" s="222" t="s">
        <v>239</v>
      </c>
      <c r="H181" s="223">
        <v>3486.25</v>
      </c>
      <c r="I181" s="224"/>
      <c r="J181" s="225">
        <f>ROUND(I181*H181,2)</f>
        <v>0</v>
      </c>
      <c r="K181" s="221" t="s">
        <v>144</v>
      </c>
      <c r="L181" s="70"/>
      <c r="M181" s="226" t="s">
        <v>16</v>
      </c>
      <c r="N181" s="227" t="s">
        <v>43</v>
      </c>
      <c r="O181" s="45"/>
      <c r="P181" s="228">
        <f>O181*H181</f>
        <v>0</v>
      </c>
      <c r="Q181" s="228">
        <v>0.0060099999999999997</v>
      </c>
      <c r="R181" s="228">
        <f>Q181*H181</f>
        <v>20.9523625</v>
      </c>
      <c r="S181" s="228">
        <v>0</v>
      </c>
      <c r="T181" s="229">
        <f>S181*H181</f>
        <v>0</v>
      </c>
      <c r="AR181" s="22" t="s">
        <v>145</v>
      </c>
      <c r="AT181" s="22" t="s">
        <v>140</v>
      </c>
      <c r="AU181" s="22" t="s">
        <v>82</v>
      </c>
      <c r="AY181" s="22" t="s">
        <v>138</v>
      </c>
      <c r="BE181" s="230">
        <f>IF(N181="základní",J181,0)</f>
        <v>0</v>
      </c>
      <c r="BF181" s="230">
        <f>IF(N181="snížená",J181,0)</f>
        <v>0</v>
      </c>
      <c r="BG181" s="230">
        <f>IF(N181="zákl. přenesená",J181,0)</f>
        <v>0</v>
      </c>
      <c r="BH181" s="230">
        <f>IF(N181="sníž. přenesená",J181,0)</f>
        <v>0</v>
      </c>
      <c r="BI181" s="230">
        <f>IF(N181="nulová",J181,0)</f>
        <v>0</v>
      </c>
      <c r="BJ181" s="22" t="s">
        <v>80</v>
      </c>
      <c r="BK181" s="230">
        <f>ROUND(I181*H181,2)</f>
        <v>0</v>
      </c>
      <c r="BL181" s="22" t="s">
        <v>145</v>
      </c>
      <c r="BM181" s="22" t="s">
        <v>827</v>
      </c>
    </row>
    <row r="182" s="11" customFormat="1">
      <c r="B182" s="234"/>
      <c r="C182" s="235"/>
      <c r="D182" s="231" t="s">
        <v>149</v>
      </c>
      <c r="E182" s="236" t="s">
        <v>16</v>
      </c>
      <c r="F182" s="237" t="s">
        <v>828</v>
      </c>
      <c r="G182" s="235"/>
      <c r="H182" s="238">
        <v>1875.6099999999999</v>
      </c>
      <c r="I182" s="239"/>
      <c r="J182" s="235"/>
      <c r="K182" s="235"/>
      <c r="L182" s="240"/>
      <c r="M182" s="241"/>
      <c r="N182" s="242"/>
      <c r="O182" s="242"/>
      <c r="P182" s="242"/>
      <c r="Q182" s="242"/>
      <c r="R182" s="242"/>
      <c r="S182" s="242"/>
      <c r="T182" s="243"/>
      <c r="AT182" s="244" t="s">
        <v>149</v>
      </c>
      <c r="AU182" s="244" t="s">
        <v>82</v>
      </c>
      <c r="AV182" s="11" t="s">
        <v>82</v>
      </c>
      <c r="AW182" s="11" t="s">
        <v>35</v>
      </c>
      <c r="AX182" s="11" t="s">
        <v>72</v>
      </c>
      <c r="AY182" s="244" t="s">
        <v>138</v>
      </c>
    </row>
    <row r="183" s="11" customFormat="1">
      <c r="B183" s="234"/>
      <c r="C183" s="235"/>
      <c r="D183" s="231" t="s">
        <v>149</v>
      </c>
      <c r="E183" s="236" t="s">
        <v>16</v>
      </c>
      <c r="F183" s="237" t="s">
        <v>829</v>
      </c>
      <c r="G183" s="235"/>
      <c r="H183" s="238">
        <v>1610.6400000000001</v>
      </c>
      <c r="I183" s="239"/>
      <c r="J183" s="235"/>
      <c r="K183" s="235"/>
      <c r="L183" s="240"/>
      <c r="M183" s="241"/>
      <c r="N183" s="242"/>
      <c r="O183" s="242"/>
      <c r="P183" s="242"/>
      <c r="Q183" s="242"/>
      <c r="R183" s="242"/>
      <c r="S183" s="242"/>
      <c r="T183" s="243"/>
      <c r="AT183" s="244" t="s">
        <v>149</v>
      </c>
      <c r="AU183" s="244" t="s">
        <v>82</v>
      </c>
      <c r="AV183" s="11" t="s">
        <v>82</v>
      </c>
      <c r="AW183" s="11" t="s">
        <v>35</v>
      </c>
      <c r="AX183" s="11" t="s">
        <v>72</v>
      </c>
      <c r="AY183" s="244" t="s">
        <v>138</v>
      </c>
    </row>
    <row r="184" s="12" customFormat="1">
      <c r="B184" s="245"/>
      <c r="C184" s="246"/>
      <c r="D184" s="231" t="s">
        <v>149</v>
      </c>
      <c r="E184" s="247" t="s">
        <v>16</v>
      </c>
      <c r="F184" s="248" t="s">
        <v>151</v>
      </c>
      <c r="G184" s="246"/>
      <c r="H184" s="249">
        <v>3486.25</v>
      </c>
      <c r="I184" s="250"/>
      <c r="J184" s="246"/>
      <c r="K184" s="246"/>
      <c r="L184" s="251"/>
      <c r="M184" s="252"/>
      <c r="N184" s="253"/>
      <c r="O184" s="253"/>
      <c r="P184" s="253"/>
      <c r="Q184" s="253"/>
      <c r="R184" s="253"/>
      <c r="S184" s="253"/>
      <c r="T184" s="254"/>
      <c r="AT184" s="255" t="s">
        <v>149</v>
      </c>
      <c r="AU184" s="255" t="s">
        <v>82</v>
      </c>
      <c r="AV184" s="12" t="s">
        <v>145</v>
      </c>
      <c r="AW184" s="12" t="s">
        <v>35</v>
      </c>
      <c r="AX184" s="12" t="s">
        <v>80</v>
      </c>
      <c r="AY184" s="255" t="s">
        <v>138</v>
      </c>
    </row>
    <row r="185" s="1" customFormat="1" ht="25.5" customHeight="1">
      <c r="B185" s="44"/>
      <c r="C185" s="219" t="s">
        <v>261</v>
      </c>
      <c r="D185" s="219" t="s">
        <v>140</v>
      </c>
      <c r="E185" s="220" t="s">
        <v>830</v>
      </c>
      <c r="F185" s="221" t="s">
        <v>831</v>
      </c>
      <c r="G185" s="222" t="s">
        <v>239</v>
      </c>
      <c r="H185" s="223">
        <v>18317.48</v>
      </c>
      <c r="I185" s="224"/>
      <c r="J185" s="225">
        <f>ROUND(I185*H185,2)</f>
        <v>0</v>
      </c>
      <c r="K185" s="221" t="s">
        <v>144</v>
      </c>
      <c r="L185" s="70"/>
      <c r="M185" s="226" t="s">
        <v>16</v>
      </c>
      <c r="N185" s="227" t="s">
        <v>43</v>
      </c>
      <c r="O185" s="45"/>
      <c r="P185" s="228">
        <f>O185*H185</f>
        <v>0</v>
      </c>
      <c r="Q185" s="228">
        <v>0.00071000000000000002</v>
      </c>
      <c r="R185" s="228">
        <f>Q185*H185</f>
        <v>13.0054108</v>
      </c>
      <c r="S185" s="228">
        <v>0</v>
      </c>
      <c r="T185" s="229">
        <f>S185*H185</f>
        <v>0</v>
      </c>
      <c r="AR185" s="22" t="s">
        <v>145</v>
      </c>
      <c r="AT185" s="22" t="s">
        <v>140</v>
      </c>
      <c r="AU185" s="22" t="s">
        <v>82</v>
      </c>
      <c r="AY185" s="22" t="s">
        <v>138</v>
      </c>
      <c r="BE185" s="230">
        <f>IF(N185="základní",J185,0)</f>
        <v>0</v>
      </c>
      <c r="BF185" s="230">
        <f>IF(N185="snížená",J185,0)</f>
        <v>0</v>
      </c>
      <c r="BG185" s="230">
        <f>IF(N185="zákl. přenesená",J185,0)</f>
        <v>0</v>
      </c>
      <c r="BH185" s="230">
        <f>IF(N185="sníž. přenesená",J185,0)</f>
        <v>0</v>
      </c>
      <c r="BI185" s="230">
        <f>IF(N185="nulová",J185,0)</f>
        <v>0</v>
      </c>
      <c r="BJ185" s="22" t="s">
        <v>80</v>
      </c>
      <c r="BK185" s="230">
        <f>ROUND(I185*H185,2)</f>
        <v>0</v>
      </c>
      <c r="BL185" s="22" t="s">
        <v>145</v>
      </c>
      <c r="BM185" s="22" t="s">
        <v>832</v>
      </c>
    </row>
    <row r="186" s="11" customFormat="1">
      <c r="B186" s="234"/>
      <c r="C186" s="235"/>
      <c r="D186" s="231" t="s">
        <v>149</v>
      </c>
      <c r="E186" s="236" t="s">
        <v>16</v>
      </c>
      <c r="F186" s="237" t="s">
        <v>833</v>
      </c>
      <c r="G186" s="235"/>
      <c r="H186" s="238">
        <v>14499.91</v>
      </c>
      <c r="I186" s="239"/>
      <c r="J186" s="235"/>
      <c r="K186" s="235"/>
      <c r="L186" s="240"/>
      <c r="M186" s="241"/>
      <c r="N186" s="242"/>
      <c r="O186" s="242"/>
      <c r="P186" s="242"/>
      <c r="Q186" s="242"/>
      <c r="R186" s="242"/>
      <c r="S186" s="242"/>
      <c r="T186" s="243"/>
      <c r="AT186" s="244" t="s">
        <v>149</v>
      </c>
      <c r="AU186" s="244" t="s">
        <v>82</v>
      </c>
      <c r="AV186" s="11" t="s">
        <v>82</v>
      </c>
      <c r="AW186" s="11" t="s">
        <v>35</v>
      </c>
      <c r="AX186" s="11" t="s">
        <v>72</v>
      </c>
      <c r="AY186" s="244" t="s">
        <v>138</v>
      </c>
    </row>
    <row r="187" s="11" customFormat="1">
      <c r="B187" s="234"/>
      <c r="C187" s="235"/>
      <c r="D187" s="231" t="s">
        <v>149</v>
      </c>
      <c r="E187" s="236" t="s">
        <v>16</v>
      </c>
      <c r="F187" s="237" t="s">
        <v>834</v>
      </c>
      <c r="G187" s="235"/>
      <c r="H187" s="238">
        <v>3817.5700000000002</v>
      </c>
      <c r="I187" s="239"/>
      <c r="J187" s="235"/>
      <c r="K187" s="235"/>
      <c r="L187" s="240"/>
      <c r="M187" s="241"/>
      <c r="N187" s="242"/>
      <c r="O187" s="242"/>
      <c r="P187" s="242"/>
      <c r="Q187" s="242"/>
      <c r="R187" s="242"/>
      <c r="S187" s="242"/>
      <c r="T187" s="243"/>
      <c r="AT187" s="244" t="s">
        <v>149</v>
      </c>
      <c r="AU187" s="244" t="s">
        <v>82</v>
      </c>
      <c r="AV187" s="11" t="s">
        <v>82</v>
      </c>
      <c r="AW187" s="11" t="s">
        <v>35</v>
      </c>
      <c r="AX187" s="11" t="s">
        <v>72</v>
      </c>
      <c r="AY187" s="244" t="s">
        <v>138</v>
      </c>
    </row>
    <row r="188" s="12" customFormat="1">
      <c r="B188" s="245"/>
      <c r="C188" s="246"/>
      <c r="D188" s="231" t="s">
        <v>149</v>
      </c>
      <c r="E188" s="247" t="s">
        <v>16</v>
      </c>
      <c r="F188" s="248" t="s">
        <v>151</v>
      </c>
      <c r="G188" s="246"/>
      <c r="H188" s="249">
        <v>18317.48</v>
      </c>
      <c r="I188" s="250"/>
      <c r="J188" s="246"/>
      <c r="K188" s="246"/>
      <c r="L188" s="251"/>
      <c r="M188" s="252"/>
      <c r="N188" s="253"/>
      <c r="O188" s="253"/>
      <c r="P188" s="253"/>
      <c r="Q188" s="253"/>
      <c r="R188" s="253"/>
      <c r="S188" s="253"/>
      <c r="T188" s="254"/>
      <c r="AT188" s="255" t="s">
        <v>149</v>
      </c>
      <c r="AU188" s="255" t="s">
        <v>82</v>
      </c>
      <c r="AV188" s="12" t="s">
        <v>145</v>
      </c>
      <c r="AW188" s="12" t="s">
        <v>35</v>
      </c>
      <c r="AX188" s="12" t="s">
        <v>80</v>
      </c>
      <c r="AY188" s="255" t="s">
        <v>138</v>
      </c>
    </row>
    <row r="189" s="1" customFormat="1" ht="38.25" customHeight="1">
      <c r="B189" s="44"/>
      <c r="C189" s="219" t="s">
        <v>266</v>
      </c>
      <c r="D189" s="219" t="s">
        <v>140</v>
      </c>
      <c r="E189" s="220" t="s">
        <v>835</v>
      </c>
      <c r="F189" s="221" t="s">
        <v>836</v>
      </c>
      <c r="G189" s="222" t="s">
        <v>239</v>
      </c>
      <c r="H189" s="223">
        <v>1701</v>
      </c>
      <c r="I189" s="224"/>
      <c r="J189" s="225">
        <f>ROUND(I189*H189,2)</f>
        <v>0</v>
      </c>
      <c r="K189" s="221" t="s">
        <v>144</v>
      </c>
      <c r="L189" s="70"/>
      <c r="M189" s="226" t="s">
        <v>16</v>
      </c>
      <c r="N189" s="227" t="s">
        <v>43</v>
      </c>
      <c r="O189" s="45"/>
      <c r="P189" s="228">
        <f>O189*H189</f>
        <v>0</v>
      </c>
      <c r="Q189" s="228">
        <v>0</v>
      </c>
      <c r="R189" s="228">
        <f>Q189*H189</f>
        <v>0</v>
      </c>
      <c r="S189" s="228">
        <v>0</v>
      </c>
      <c r="T189" s="229">
        <f>S189*H189</f>
        <v>0</v>
      </c>
      <c r="AR189" s="22" t="s">
        <v>145</v>
      </c>
      <c r="AT189" s="22" t="s">
        <v>140</v>
      </c>
      <c r="AU189" s="22" t="s">
        <v>82</v>
      </c>
      <c r="AY189" s="22" t="s">
        <v>138</v>
      </c>
      <c r="BE189" s="230">
        <f>IF(N189="základní",J189,0)</f>
        <v>0</v>
      </c>
      <c r="BF189" s="230">
        <f>IF(N189="snížená",J189,0)</f>
        <v>0</v>
      </c>
      <c r="BG189" s="230">
        <f>IF(N189="zákl. přenesená",J189,0)</f>
        <v>0</v>
      </c>
      <c r="BH189" s="230">
        <f>IF(N189="sníž. přenesená",J189,0)</f>
        <v>0</v>
      </c>
      <c r="BI189" s="230">
        <f>IF(N189="nulová",J189,0)</f>
        <v>0</v>
      </c>
      <c r="BJ189" s="22" t="s">
        <v>80</v>
      </c>
      <c r="BK189" s="230">
        <f>ROUND(I189*H189,2)</f>
        <v>0</v>
      </c>
      <c r="BL189" s="22" t="s">
        <v>145</v>
      </c>
      <c r="BM189" s="22" t="s">
        <v>837</v>
      </c>
    </row>
    <row r="190" s="11" customFormat="1">
      <c r="B190" s="234"/>
      <c r="C190" s="235"/>
      <c r="D190" s="231" t="s">
        <v>149</v>
      </c>
      <c r="E190" s="236" t="s">
        <v>16</v>
      </c>
      <c r="F190" s="237" t="s">
        <v>838</v>
      </c>
      <c r="G190" s="235"/>
      <c r="H190" s="238">
        <v>1701</v>
      </c>
      <c r="I190" s="239"/>
      <c r="J190" s="235"/>
      <c r="K190" s="235"/>
      <c r="L190" s="240"/>
      <c r="M190" s="241"/>
      <c r="N190" s="242"/>
      <c r="O190" s="242"/>
      <c r="P190" s="242"/>
      <c r="Q190" s="242"/>
      <c r="R190" s="242"/>
      <c r="S190" s="242"/>
      <c r="T190" s="243"/>
      <c r="AT190" s="244" t="s">
        <v>149</v>
      </c>
      <c r="AU190" s="244" t="s">
        <v>82</v>
      </c>
      <c r="AV190" s="11" t="s">
        <v>82</v>
      </c>
      <c r="AW190" s="11" t="s">
        <v>35</v>
      </c>
      <c r="AX190" s="11" t="s">
        <v>72</v>
      </c>
      <c r="AY190" s="244" t="s">
        <v>138</v>
      </c>
    </row>
    <row r="191" s="12" customFormat="1">
      <c r="B191" s="245"/>
      <c r="C191" s="246"/>
      <c r="D191" s="231" t="s">
        <v>149</v>
      </c>
      <c r="E191" s="247" t="s">
        <v>16</v>
      </c>
      <c r="F191" s="248" t="s">
        <v>151</v>
      </c>
      <c r="G191" s="246"/>
      <c r="H191" s="249">
        <v>1701</v>
      </c>
      <c r="I191" s="250"/>
      <c r="J191" s="246"/>
      <c r="K191" s="246"/>
      <c r="L191" s="251"/>
      <c r="M191" s="252"/>
      <c r="N191" s="253"/>
      <c r="O191" s="253"/>
      <c r="P191" s="253"/>
      <c r="Q191" s="253"/>
      <c r="R191" s="253"/>
      <c r="S191" s="253"/>
      <c r="T191" s="254"/>
      <c r="AT191" s="255" t="s">
        <v>149</v>
      </c>
      <c r="AU191" s="255" t="s">
        <v>82</v>
      </c>
      <c r="AV191" s="12" t="s">
        <v>145</v>
      </c>
      <c r="AW191" s="12" t="s">
        <v>35</v>
      </c>
      <c r="AX191" s="12" t="s">
        <v>80</v>
      </c>
      <c r="AY191" s="255" t="s">
        <v>138</v>
      </c>
    </row>
    <row r="192" s="1" customFormat="1" ht="38.25" customHeight="1">
      <c r="B192" s="44"/>
      <c r="C192" s="219" t="s">
        <v>272</v>
      </c>
      <c r="D192" s="219" t="s">
        <v>140</v>
      </c>
      <c r="E192" s="220" t="s">
        <v>839</v>
      </c>
      <c r="F192" s="221" t="s">
        <v>840</v>
      </c>
      <c r="G192" s="222" t="s">
        <v>239</v>
      </c>
      <c r="H192" s="223">
        <v>11787.23</v>
      </c>
      <c r="I192" s="224"/>
      <c r="J192" s="225">
        <f>ROUND(I192*H192,2)</f>
        <v>0</v>
      </c>
      <c r="K192" s="221" t="s">
        <v>144</v>
      </c>
      <c r="L192" s="70"/>
      <c r="M192" s="226" t="s">
        <v>16</v>
      </c>
      <c r="N192" s="227" t="s">
        <v>43</v>
      </c>
      <c r="O192" s="45"/>
      <c r="P192" s="228">
        <f>O192*H192</f>
        <v>0</v>
      </c>
      <c r="Q192" s="228">
        <v>0</v>
      </c>
      <c r="R192" s="228">
        <f>Q192*H192</f>
        <v>0</v>
      </c>
      <c r="S192" s="228">
        <v>0</v>
      </c>
      <c r="T192" s="229">
        <f>S192*H192</f>
        <v>0</v>
      </c>
      <c r="AR192" s="22" t="s">
        <v>145</v>
      </c>
      <c r="AT192" s="22" t="s">
        <v>140</v>
      </c>
      <c r="AU192" s="22" t="s">
        <v>82</v>
      </c>
      <c r="AY192" s="22" t="s">
        <v>138</v>
      </c>
      <c r="BE192" s="230">
        <f>IF(N192="základní",J192,0)</f>
        <v>0</v>
      </c>
      <c r="BF192" s="230">
        <f>IF(N192="snížená",J192,0)</f>
        <v>0</v>
      </c>
      <c r="BG192" s="230">
        <f>IF(N192="zákl. přenesená",J192,0)</f>
        <v>0</v>
      </c>
      <c r="BH192" s="230">
        <f>IF(N192="sníž. přenesená",J192,0)</f>
        <v>0</v>
      </c>
      <c r="BI192" s="230">
        <f>IF(N192="nulová",J192,0)</f>
        <v>0</v>
      </c>
      <c r="BJ192" s="22" t="s">
        <v>80</v>
      </c>
      <c r="BK192" s="230">
        <f>ROUND(I192*H192,2)</f>
        <v>0</v>
      </c>
      <c r="BL192" s="22" t="s">
        <v>145</v>
      </c>
      <c r="BM192" s="22" t="s">
        <v>841</v>
      </c>
    </row>
    <row r="193" s="1" customFormat="1">
      <c r="B193" s="44"/>
      <c r="C193" s="72"/>
      <c r="D193" s="231" t="s">
        <v>147</v>
      </c>
      <c r="E193" s="72"/>
      <c r="F193" s="232" t="s">
        <v>842</v>
      </c>
      <c r="G193" s="72"/>
      <c r="H193" s="72"/>
      <c r="I193" s="189"/>
      <c r="J193" s="72"/>
      <c r="K193" s="72"/>
      <c r="L193" s="70"/>
      <c r="M193" s="233"/>
      <c r="N193" s="45"/>
      <c r="O193" s="45"/>
      <c r="P193" s="45"/>
      <c r="Q193" s="45"/>
      <c r="R193" s="45"/>
      <c r="S193" s="45"/>
      <c r="T193" s="93"/>
      <c r="AT193" s="22" t="s">
        <v>147</v>
      </c>
      <c r="AU193" s="22" t="s">
        <v>82</v>
      </c>
    </row>
    <row r="194" s="11" customFormat="1">
      <c r="B194" s="234"/>
      <c r="C194" s="235"/>
      <c r="D194" s="231" t="s">
        <v>149</v>
      </c>
      <c r="E194" s="236" t="s">
        <v>16</v>
      </c>
      <c r="F194" s="237" t="s">
        <v>788</v>
      </c>
      <c r="G194" s="235"/>
      <c r="H194" s="238">
        <v>11787.23</v>
      </c>
      <c r="I194" s="239"/>
      <c r="J194" s="235"/>
      <c r="K194" s="235"/>
      <c r="L194" s="240"/>
      <c r="M194" s="241"/>
      <c r="N194" s="242"/>
      <c r="O194" s="242"/>
      <c r="P194" s="242"/>
      <c r="Q194" s="242"/>
      <c r="R194" s="242"/>
      <c r="S194" s="242"/>
      <c r="T194" s="243"/>
      <c r="AT194" s="244" t="s">
        <v>149</v>
      </c>
      <c r="AU194" s="244" t="s">
        <v>82</v>
      </c>
      <c r="AV194" s="11" t="s">
        <v>82</v>
      </c>
      <c r="AW194" s="11" t="s">
        <v>35</v>
      </c>
      <c r="AX194" s="11" t="s">
        <v>72</v>
      </c>
      <c r="AY194" s="244" t="s">
        <v>138</v>
      </c>
    </row>
    <row r="195" s="12" customFormat="1">
      <c r="B195" s="245"/>
      <c r="C195" s="246"/>
      <c r="D195" s="231" t="s">
        <v>149</v>
      </c>
      <c r="E195" s="247" t="s">
        <v>16</v>
      </c>
      <c r="F195" s="248" t="s">
        <v>151</v>
      </c>
      <c r="G195" s="246"/>
      <c r="H195" s="249">
        <v>11787.23</v>
      </c>
      <c r="I195" s="250"/>
      <c r="J195" s="246"/>
      <c r="K195" s="246"/>
      <c r="L195" s="251"/>
      <c r="M195" s="252"/>
      <c r="N195" s="253"/>
      <c r="O195" s="253"/>
      <c r="P195" s="253"/>
      <c r="Q195" s="253"/>
      <c r="R195" s="253"/>
      <c r="S195" s="253"/>
      <c r="T195" s="254"/>
      <c r="AT195" s="255" t="s">
        <v>149</v>
      </c>
      <c r="AU195" s="255" t="s">
        <v>82</v>
      </c>
      <c r="AV195" s="12" t="s">
        <v>145</v>
      </c>
      <c r="AW195" s="12" t="s">
        <v>35</v>
      </c>
      <c r="AX195" s="12" t="s">
        <v>80</v>
      </c>
      <c r="AY195" s="255" t="s">
        <v>138</v>
      </c>
    </row>
    <row r="196" s="1" customFormat="1" ht="25.5" customHeight="1">
      <c r="B196" s="44"/>
      <c r="C196" s="219" t="s">
        <v>625</v>
      </c>
      <c r="D196" s="219" t="s">
        <v>140</v>
      </c>
      <c r="E196" s="220" t="s">
        <v>843</v>
      </c>
      <c r="F196" s="221" t="s">
        <v>844</v>
      </c>
      <c r="G196" s="222" t="s">
        <v>239</v>
      </c>
      <c r="H196" s="223">
        <v>1520.8</v>
      </c>
      <c r="I196" s="224"/>
      <c r="J196" s="225">
        <f>ROUND(I196*H196,2)</f>
        <v>0</v>
      </c>
      <c r="K196" s="221" t="s">
        <v>144</v>
      </c>
      <c r="L196" s="70"/>
      <c r="M196" s="226" t="s">
        <v>16</v>
      </c>
      <c r="N196" s="227" t="s">
        <v>43</v>
      </c>
      <c r="O196" s="45"/>
      <c r="P196" s="228">
        <f>O196*H196</f>
        <v>0</v>
      </c>
      <c r="Q196" s="228">
        <v>0</v>
      </c>
      <c r="R196" s="228">
        <f>Q196*H196</f>
        <v>0</v>
      </c>
      <c r="S196" s="228">
        <v>0</v>
      </c>
      <c r="T196" s="229">
        <f>S196*H196</f>
        <v>0</v>
      </c>
      <c r="AR196" s="22" t="s">
        <v>145</v>
      </c>
      <c r="AT196" s="22" t="s">
        <v>140</v>
      </c>
      <c r="AU196" s="22" t="s">
        <v>82</v>
      </c>
      <c r="AY196" s="22" t="s">
        <v>138</v>
      </c>
      <c r="BE196" s="230">
        <f>IF(N196="základní",J196,0)</f>
        <v>0</v>
      </c>
      <c r="BF196" s="230">
        <f>IF(N196="snížená",J196,0)</f>
        <v>0</v>
      </c>
      <c r="BG196" s="230">
        <f>IF(N196="zákl. přenesená",J196,0)</f>
        <v>0</v>
      </c>
      <c r="BH196" s="230">
        <f>IF(N196="sníž. přenesená",J196,0)</f>
        <v>0</v>
      </c>
      <c r="BI196" s="230">
        <f>IF(N196="nulová",J196,0)</f>
        <v>0</v>
      </c>
      <c r="BJ196" s="22" t="s">
        <v>80</v>
      </c>
      <c r="BK196" s="230">
        <f>ROUND(I196*H196,2)</f>
        <v>0</v>
      </c>
      <c r="BL196" s="22" t="s">
        <v>145</v>
      </c>
      <c r="BM196" s="22" t="s">
        <v>845</v>
      </c>
    </row>
    <row r="197" s="1" customFormat="1">
      <c r="B197" s="44"/>
      <c r="C197" s="72"/>
      <c r="D197" s="231" t="s">
        <v>147</v>
      </c>
      <c r="E197" s="72"/>
      <c r="F197" s="232" t="s">
        <v>846</v>
      </c>
      <c r="G197" s="72"/>
      <c r="H197" s="72"/>
      <c r="I197" s="189"/>
      <c r="J197" s="72"/>
      <c r="K197" s="72"/>
      <c r="L197" s="70"/>
      <c r="M197" s="233"/>
      <c r="N197" s="45"/>
      <c r="O197" s="45"/>
      <c r="P197" s="45"/>
      <c r="Q197" s="45"/>
      <c r="R197" s="45"/>
      <c r="S197" s="45"/>
      <c r="T197" s="93"/>
      <c r="AT197" s="22" t="s">
        <v>147</v>
      </c>
      <c r="AU197" s="22" t="s">
        <v>82</v>
      </c>
    </row>
    <row r="198" s="11" customFormat="1">
      <c r="B198" s="234"/>
      <c r="C198" s="235"/>
      <c r="D198" s="231" t="s">
        <v>149</v>
      </c>
      <c r="E198" s="236" t="s">
        <v>16</v>
      </c>
      <c r="F198" s="237" t="s">
        <v>847</v>
      </c>
      <c r="G198" s="235"/>
      <c r="H198" s="238">
        <v>1520.8</v>
      </c>
      <c r="I198" s="239"/>
      <c r="J198" s="235"/>
      <c r="K198" s="235"/>
      <c r="L198" s="240"/>
      <c r="M198" s="241"/>
      <c r="N198" s="242"/>
      <c r="O198" s="242"/>
      <c r="P198" s="242"/>
      <c r="Q198" s="242"/>
      <c r="R198" s="242"/>
      <c r="S198" s="242"/>
      <c r="T198" s="243"/>
      <c r="AT198" s="244" t="s">
        <v>149</v>
      </c>
      <c r="AU198" s="244" t="s">
        <v>82</v>
      </c>
      <c r="AV198" s="11" t="s">
        <v>82</v>
      </c>
      <c r="AW198" s="11" t="s">
        <v>35</v>
      </c>
      <c r="AX198" s="11" t="s">
        <v>72</v>
      </c>
      <c r="AY198" s="244" t="s">
        <v>138</v>
      </c>
    </row>
    <row r="199" s="12" customFormat="1">
      <c r="B199" s="245"/>
      <c r="C199" s="246"/>
      <c r="D199" s="231" t="s">
        <v>149</v>
      </c>
      <c r="E199" s="247" t="s">
        <v>16</v>
      </c>
      <c r="F199" s="248" t="s">
        <v>151</v>
      </c>
      <c r="G199" s="246"/>
      <c r="H199" s="249">
        <v>1520.8</v>
      </c>
      <c r="I199" s="250"/>
      <c r="J199" s="246"/>
      <c r="K199" s="246"/>
      <c r="L199" s="251"/>
      <c r="M199" s="252"/>
      <c r="N199" s="253"/>
      <c r="O199" s="253"/>
      <c r="P199" s="253"/>
      <c r="Q199" s="253"/>
      <c r="R199" s="253"/>
      <c r="S199" s="253"/>
      <c r="T199" s="254"/>
      <c r="AT199" s="255" t="s">
        <v>149</v>
      </c>
      <c r="AU199" s="255" t="s">
        <v>82</v>
      </c>
      <c r="AV199" s="12" t="s">
        <v>145</v>
      </c>
      <c r="AW199" s="12" t="s">
        <v>35</v>
      </c>
      <c r="AX199" s="12" t="s">
        <v>80</v>
      </c>
      <c r="AY199" s="255" t="s">
        <v>138</v>
      </c>
    </row>
    <row r="200" s="1" customFormat="1" ht="38.25" customHeight="1">
      <c r="B200" s="44"/>
      <c r="C200" s="219" t="s">
        <v>277</v>
      </c>
      <c r="D200" s="219" t="s">
        <v>140</v>
      </c>
      <c r="E200" s="220" t="s">
        <v>848</v>
      </c>
      <c r="F200" s="221" t="s">
        <v>849</v>
      </c>
      <c r="G200" s="222" t="s">
        <v>239</v>
      </c>
      <c r="H200" s="223">
        <v>2318.5100000000002</v>
      </c>
      <c r="I200" s="224"/>
      <c r="J200" s="225">
        <f>ROUND(I200*H200,2)</f>
        <v>0</v>
      </c>
      <c r="K200" s="221" t="s">
        <v>144</v>
      </c>
      <c r="L200" s="70"/>
      <c r="M200" s="226" t="s">
        <v>16</v>
      </c>
      <c r="N200" s="227" t="s">
        <v>43</v>
      </c>
      <c r="O200" s="45"/>
      <c r="P200" s="228">
        <f>O200*H200</f>
        <v>0</v>
      </c>
      <c r="Q200" s="228">
        <v>0.1837</v>
      </c>
      <c r="R200" s="228">
        <f>Q200*H200</f>
        <v>425.91028700000004</v>
      </c>
      <c r="S200" s="228">
        <v>0</v>
      </c>
      <c r="T200" s="229">
        <f>S200*H200</f>
        <v>0</v>
      </c>
      <c r="AR200" s="22" t="s">
        <v>145</v>
      </c>
      <c r="AT200" s="22" t="s">
        <v>140</v>
      </c>
      <c r="AU200" s="22" t="s">
        <v>82</v>
      </c>
      <c r="AY200" s="22" t="s">
        <v>138</v>
      </c>
      <c r="BE200" s="230">
        <f>IF(N200="základní",J200,0)</f>
        <v>0</v>
      </c>
      <c r="BF200" s="230">
        <f>IF(N200="snížená",J200,0)</f>
        <v>0</v>
      </c>
      <c r="BG200" s="230">
        <f>IF(N200="zákl. přenesená",J200,0)</f>
        <v>0</v>
      </c>
      <c r="BH200" s="230">
        <f>IF(N200="sníž. přenesená",J200,0)</f>
        <v>0</v>
      </c>
      <c r="BI200" s="230">
        <f>IF(N200="nulová",J200,0)</f>
        <v>0</v>
      </c>
      <c r="BJ200" s="22" t="s">
        <v>80</v>
      </c>
      <c r="BK200" s="230">
        <f>ROUND(I200*H200,2)</f>
        <v>0</v>
      </c>
      <c r="BL200" s="22" t="s">
        <v>145</v>
      </c>
      <c r="BM200" s="22" t="s">
        <v>850</v>
      </c>
    </row>
    <row r="201" s="1" customFormat="1">
      <c r="B201" s="44"/>
      <c r="C201" s="72"/>
      <c r="D201" s="231" t="s">
        <v>147</v>
      </c>
      <c r="E201" s="72"/>
      <c r="F201" s="232" t="s">
        <v>851</v>
      </c>
      <c r="G201" s="72"/>
      <c r="H201" s="72"/>
      <c r="I201" s="189"/>
      <c r="J201" s="72"/>
      <c r="K201" s="72"/>
      <c r="L201" s="70"/>
      <c r="M201" s="233"/>
      <c r="N201" s="45"/>
      <c r="O201" s="45"/>
      <c r="P201" s="45"/>
      <c r="Q201" s="45"/>
      <c r="R201" s="45"/>
      <c r="S201" s="45"/>
      <c r="T201" s="93"/>
      <c r="AT201" s="22" t="s">
        <v>147</v>
      </c>
      <c r="AU201" s="22" t="s">
        <v>82</v>
      </c>
    </row>
    <row r="202" s="11" customFormat="1">
      <c r="B202" s="234"/>
      <c r="C202" s="235"/>
      <c r="D202" s="231" t="s">
        <v>149</v>
      </c>
      <c r="E202" s="236" t="s">
        <v>16</v>
      </c>
      <c r="F202" s="237" t="s">
        <v>739</v>
      </c>
      <c r="G202" s="235"/>
      <c r="H202" s="238">
        <v>2318.5100000000002</v>
      </c>
      <c r="I202" s="239"/>
      <c r="J202" s="235"/>
      <c r="K202" s="235"/>
      <c r="L202" s="240"/>
      <c r="M202" s="241"/>
      <c r="N202" s="242"/>
      <c r="O202" s="242"/>
      <c r="P202" s="242"/>
      <c r="Q202" s="242"/>
      <c r="R202" s="242"/>
      <c r="S202" s="242"/>
      <c r="T202" s="243"/>
      <c r="AT202" s="244" t="s">
        <v>149</v>
      </c>
      <c r="AU202" s="244" t="s">
        <v>82</v>
      </c>
      <c r="AV202" s="11" t="s">
        <v>82</v>
      </c>
      <c r="AW202" s="11" t="s">
        <v>35</v>
      </c>
      <c r="AX202" s="11" t="s">
        <v>72</v>
      </c>
      <c r="AY202" s="244" t="s">
        <v>138</v>
      </c>
    </row>
    <row r="203" s="12" customFormat="1">
      <c r="B203" s="245"/>
      <c r="C203" s="246"/>
      <c r="D203" s="231" t="s">
        <v>149</v>
      </c>
      <c r="E203" s="247" t="s">
        <v>16</v>
      </c>
      <c r="F203" s="248" t="s">
        <v>151</v>
      </c>
      <c r="G203" s="246"/>
      <c r="H203" s="249">
        <v>2318.5100000000002</v>
      </c>
      <c r="I203" s="250"/>
      <c r="J203" s="246"/>
      <c r="K203" s="246"/>
      <c r="L203" s="251"/>
      <c r="M203" s="252"/>
      <c r="N203" s="253"/>
      <c r="O203" s="253"/>
      <c r="P203" s="253"/>
      <c r="Q203" s="253"/>
      <c r="R203" s="253"/>
      <c r="S203" s="253"/>
      <c r="T203" s="254"/>
      <c r="AT203" s="255" t="s">
        <v>149</v>
      </c>
      <c r="AU203" s="255" t="s">
        <v>82</v>
      </c>
      <c r="AV203" s="12" t="s">
        <v>145</v>
      </c>
      <c r="AW203" s="12" t="s">
        <v>35</v>
      </c>
      <c r="AX203" s="12" t="s">
        <v>80</v>
      </c>
      <c r="AY203" s="255" t="s">
        <v>138</v>
      </c>
    </row>
    <row r="204" s="1" customFormat="1" ht="16.5" customHeight="1">
      <c r="B204" s="44"/>
      <c r="C204" s="256" t="s">
        <v>283</v>
      </c>
      <c r="D204" s="256" t="s">
        <v>290</v>
      </c>
      <c r="E204" s="257" t="s">
        <v>852</v>
      </c>
      <c r="F204" s="258" t="s">
        <v>853</v>
      </c>
      <c r="G204" s="259" t="s">
        <v>293</v>
      </c>
      <c r="H204" s="260">
        <v>77.206000000000003</v>
      </c>
      <c r="I204" s="261"/>
      <c r="J204" s="262">
        <f>ROUND(I204*H204,2)</f>
        <v>0</v>
      </c>
      <c r="K204" s="258" t="s">
        <v>144</v>
      </c>
      <c r="L204" s="263"/>
      <c r="M204" s="264" t="s">
        <v>16</v>
      </c>
      <c r="N204" s="265" t="s">
        <v>43</v>
      </c>
      <c r="O204" s="45"/>
      <c r="P204" s="228">
        <f>O204*H204</f>
        <v>0</v>
      </c>
      <c r="Q204" s="228">
        <v>1</v>
      </c>
      <c r="R204" s="228">
        <f>Q204*H204</f>
        <v>77.206000000000003</v>
      </c>
      <c r="S204" s="228">
        <v>0</v>
      </c>
      <c r="T204" s="229">
        <f>S204*H204</f>
        <v>0</v>
      </c>
      <c r="AR204" s="22" t="s">
        <v>185</v>
      </c>
      <c r="AT204" s="22" t="s">
        <v>290</v>
      </c>
      <c r="AU204" s="22" t="s">
        <v>82</v>
      </c>
      <c r="AY204" s="22" t="s">
        <v>138</v>
      </c>
      <c r="BE204" s="230">
        <f>IF(N204="základní",J204,0)</f>
        <v>0</v>
      </c>
      <c r="BF204" s="230">
        <f>IF(N204="snížená",J204,0)</f>
        <v>0</v>
      </c>
      <c r="BG204" s="230">
        <f>IF(N204="zákl. přenesená",J204,0)</f>
        <v>0</v>
      </c>
      <c r="BH204" s="230">
        <f>IF(N204="sníž. přenesená",J204,0)</f>
        <v>0</v>
      </c>
      <c r="BI204" s="230">
        <f>IF(N204="nulová",J204,0)</f>
        <v>0</v>
      </c>
      <c r="BJ204" s="22" t="s">
        <v>80</v>
      </c>
      <c r="BK204" s="230">
        <f>ROUND(I204*H204,2)</f>
        <v>0</v>
      </c>
      <c r="BL204" s="22" t="s">
        <v>145</v>
      </c>
      <c r="BM204" s="22" t="s">
        <v>854</v>
      </c>
    </row>
    <row r="205" s="11" customFormat="1">
      <c r="B205" s="234"/>
      <c r="C205" s="235"/>
      <c r="D205" s="231" t="s">
        <v>149</v>
      </c>
      <c r="E205" s="236" t="s">
        <v>16</v>
      </c>
      <c r="F205" s="237" t="s">
        <v>855</v>
      </c>
      <c r="G205" s="235"/>
      <c r="H205" s="238">
        <v>77.206000000000003</v>
      </c>
      <c r="I205" s="239"/>
      <c r="J205" s="235"/>
      <c r="K205" s="235"/>
      <c r="L205" s="240"/>
      <c r="M205" s="241"/>
      <c r="N205" s="242"/>
      <c r="O205" s="242"/>
      <c r="P205" s="242"/>
      <c r="Q205" s="242"/>
      <c r="R205" s="242"/>
      <c r="S205" s="242"/>
      <c r="T205" s="243"/>
      <c r="AT205" s="244" t="s">
        <v>149</v>
      </c>
      <c r="AU205" s="244" t="s">
        <v>82</v>
      </c>
      <c r="AV205" s="11" t="s">
        <v>82</v>
      </c>
      <c r="AW205" s="11" t="s">
        <v>35</v>
      </c>
      <c r="AX205" s="11" t="s">
        <v>72</v>
      </c>
      <c r="AY205" s="244" t="s">
        <v>138</v>
      </c>
    </row>
    <row r="206" s="12" customFormat="1">
      <c r="B206" s="245"/>
      <c r="C206" s="246"/>
      <c r="D206" s="231" t="s">
        <v>149</v>
      </c>
      <c r="E206" s="247" t="s">
        <v>16</v>
      </c>
      <c r="F206" s="248" t="s">
        <v>151</v>
      </c>
      <c r="G206" s="246"/>
      <c r="H206" s="249">
        <v>77.206000000000003</v>
      </c>
      <c r="I206" s="250"/>
      <c r="J206" s="246"/>
      <c r="K206" s="246"/>
      <c r="L206" s="251"/>
      <c r="M206" s="252"/>
      <c r="N206" s="253"/>
      <c r="O206" s="253"/>
      <c r="P206" s="253"/>
      <c r="Q206" s="253"/>
      <c r="R206" s="253"/>
      <c r="S206" s="253"/>
      <c r="T206" s="254"/>
      <c r="AT206" s="255" t="s">
        <v>149</v>
      </c>
      <c r="AU206" s="255" t="s">
        <v>82</v>
      </c>
      <c r="AV206" s="12" t="s">
        <v>145</v>
      </c>
      <c r="AW206" s="12" t="s">
        <v>35</v>
      </c>
      <c r="AX206" s="12" t="s">
        <v>80</v>
      </c>
      <c r="AY206" s="255" t="s">
        <v>138</v>
      </c>
    </row>
    <row r="207" s="1" customFormat="1" ht="38.25" customHeight="1">
      <c r="B207" s="44"/>
      <c r="C207" s="219" t="s">
        <v>289</v>
      </c>
      <c r="D207" s="219" t="s">
        <v>140</v>
      </c>
      <c r="E207" s="220" t="s">
        <v>856</v>
      </c>
      <c r="F207" s="221" t="s">
        <v>857</v>
      </c>
      <c r="G207" s="222" t="s">
        <v>239</v>
      </c>
      <c r="H207" s="223">
        <v>889.10000000000002</v>
      </c>
      <c r="I207" s="224"/>
      <c r="J207" s="225">
        <f>ROUND(I207*H207,2)</f>
        <v>0</v>
      </c>
      <c r="K207" s="221" t="s">
        <v>144</v>
      </c>
      <c r="L207" s="70"/>
      <c r="M207" s="226" t="s">
        <v>16</v>
      </c>
      <c r="N207" s="227" t="s">
        <v>43</v>
      </c>
      <c r="O207" s="45"/>
      <c r="P207" s="228">
        <f>O207*H207</f>
        <v>0</v>
      </c>
      <c r="Q207" s="228">
        <v>0.16703000000000001</v>
      </c>
      <c r="R207" s="228">
        <f>Q207*H207</f>
        <v>148.50637300000003</v>
      </c>
      <c r="S207" s="228">
        <v>0</v>
      </c>
      <c r="T207" s="229">
        <f>S207*H207</f>
        <v>0</v>
      </c>
      <c r="AR207" s="22" t="s">
        <v>145</v>
      </c>
      <c r="AT207" s="22" t="s">
        <v>140</v>
      </c>
      <c r="AU207" s="22" t="s">
        <v>82</v>
      </c>
      <c r="AY207" s="22" t="s">
        <v>138</v>
      </c>
      <c r="BE207" s="230">
        <f>IF(N207="základní",J207,0)</f>
        <v>0</v>
      </c>
      <c r="BF207" s="230">
        <f>IF(N207="snížená",J207,0)</f>
        <v>0</v>
      </c>
      <c r="BG207" s="230">
        <f>IF(N207="zákl. přenesená",J207,0)</f>
        <v>0</v>
      </c>
      <c r="BH207" s="230">
        <f>IF(N207="sníž. přenesená",J207,0)</f>
        <v>0</v>
      </c>
      <c r="BI207" s="230">
        <f>IF(N207="nulová",J207,0)</f>
        <v>0</v>
      </c>
      <c r="BJ207" s="22" t="s">
        <v>80</v>
      </c>
      <c r="BK207" s="230">
        <f>ROUND(I207*H207,2)</f>
        <v>0</v>
      </c>
      <c r="BL207" s="22" t="s">
        <v>145</v>
      </c>
      <c r="BM207" s="22" t="s">
        <v>858</v>
      </c>
    </row>
    <row r="208" s="1" customFormat="1">
      <c r="B208" s="44"/>
      <c r="C208" s="72"/>
      <c r="D208" s="231" t="s">
        <v>147</v>
      </c>
      <c r="E208" s="72"/>
      <c r="F208" s="232" t="s">
        <v>859</v>
      </c>
      <c r="G208" s="72"/>
      <c r="H208" s="72"/>
      <c r="I208" s="189"/>
      <c r="J208" s="72"/>
      <c r="K208" s="72"/>
      <c r="L208" s="70"/>
      <c r="M208" s="233"/>
      <c r="N208" s="45"/>
      <c r="O208" s="45"/>
      <c r="P208" s="45"/>
      <c r="Q208" s="45"/>
      <c r="R208" s="45"/>
      <c r="S208" s="45"/>
      <c r="T208" s="93"/>
      <c r="AT208" s="22" t="s">
        <v>147</v>
      </c>
      <c r="AU208" s="22" t="s">
        <v>82</v>
      </c>
    </row>
    <row r="209" s="11" customFormat="1">
      <c r="B209" s="234"/>
      <c r="C209" s="235"/>
      <c r="D209" s="231" t="s">
        <v>149</v>
      </c>
      <c r="E209" s="236" t="s">
        <v>16</v>
      </c>
      <c r="F209" s="237" t="s">
        <v>735</v>
      </c>
      <c r="G209" s="235"/>
      <c r="H209" s="238">
        <v>889.10000000000002</v>
      </c>
      <c r="I209" s="239"/>
      <c r="J209" s="235"/>
      <c r="K209" s="235"/>
      <c r="L209" s="240"/>
      <c r="M209" s="241"/>
      <c r="N209" s="242"/>
      <c r="O209" s="242"/>
      <c r="P209" s="242"/>
      <c r="Q209" s="242"/>
      <c r="R209" s="242"/>
      <c r="S209" s="242"/>
      <c r="T209" s="243"/>
      <c r="AT209" s="244" t="s">
        <v>149</v>
      </c>
      <c r="AU209" s="244" t="s">
        <v>82</v>
      </c>
      <c r="AV209" s="11" t="s">
        <v>82</v>
      </c>
      <c r="AW209" s="11" t="s">
        <v>35</v>
      </c>
      <c r="AX209" s="11" t="s">
        <v>72</v>
      </c>
      <c r="AY209" s="244" t="s">
        <v>138</v>
      </c>
    </row>
    <row r="210" s="12" customFormat="1">
      <c r="B210" s="245"/>
      <c r="C210" s="246"/>
      <c r="D210" s="231" t="s">
        <v>149</v>
      </c>
      <c r="E210" s="247" t="s">
        <v>16</v>
      </c>
      <c r="F210" s="248" t="s">
        <v>151</v>
      </c>
      <c r="G210" s="246"/>
      <c r="H210" s="249">
        <v>889.10000000000002</v>
      </c>
      <c r="I210" s="250"/>
      <c r="J210" s="246"/>
      <c r="K210" s="246"/>
      <c r="L210" s="251"/>
      <c r="M210" s="252"/>
      <c r="N210" s="253"/>
      <c r="O210" s="253"/>
      <c r="P210" s="253"/>
      <c r="Q210" s="253"/>
      <c r="R210" s="253"/>
      <c r="S210" s="253"/>
      <c r="T210" s="254"/>
      <c r="AT210" s="255" t="s">
        <v>149</v>
      </c>
      <c r="AU210" s="255" t="s">
        <v>82</v>
      </c>
      <c r="AV210" s="12" t="s">
        <v>145</v>
      </c>
      <c r="AW210" s="12" t="s">
        <v>35</v>
      </c>
      <c r="AX210" s="12" t="s">
        <v>80</v>
      </c>
      <c r="AY210" s="255" t="s">
        <v>138</v>
      </c>
    </row>
    <row r="211" s="1" customFormat="1" ht="16.5" customHeight="1">
      <c r="B211" s="44"/>
      <c r="C211" s="256" t="s">
        <v>296</v>
      </c>
      <c r="D211" s="256" t="s">
        <v>290</v>
      </c>
      <c r="E211" s="257" t="s">
        <v>860</v>
      </c>
      <c r="F211" s="258" t="s">
        <v>861</v>
      </c>
      <c r="G211" s="259" t="s">
        <v>293</v>
      </c>
      <c r="H211" s="260">
        <v>10.460000000000001</v>
      </c>
      <c r="I211" s="261"/>
      <c r="J211" s="262">
        <f>ROUND(I211*H211,2)</f>
        <v>0</v>
      </c>
      <c r="K211" s="258" t="s">
        <v>144</v>
      </c>
      <c r="L211" s="263"/>
      <c r="M211" s="264" t="s">
        <v>16</v>
      </c>
      <c r="N211" s="265" t="s">
        <v>43</v>
      </c>
      <c r="O211" s="45"/>
      <c r="P211" s="228">
        <f>O211*H211</f>
        <v>0</v>
      </c>
      <c r="Q211" s="228">
        <v>1</v>
      </c>
      <c r="R211" s="228">
        <f>Q211*H211</f>
        <v>10.460000000000001</v>
      </c>
      <c r="S211" s="228">
        <v>0</v>
      </c>
      <c r="T211" s="229">
        <f>S211*H211</f>
        <v>0</v>
      </c>
      <c r="AR211" s="22" t="s">
        <v>185</v>
      </c>
      <c r="AT211" s="22" t="s">
        <v>290</v>
      </c>
      <c r="AU211" s="22" t="s">
        <v>82</v>
      </c>
      <c r="AY211" s="22" t="s">
        <v>138</v>
      </c>
      <c r="BE211" s="230">
        <f>IF(N211="základní",J211,0)</f>
        <v>0</v>
      </c>
      <c r="BF211" s="230">
        <f>IF(N211="snížená",J211,0)</f>
        <v>0</v>
      </c>
      <c r="BG211" s="230">
        <f>IF(N211="zákl. přenesená",J211,0)</f>
        <v>0</v>
      </c>
      <c r="BH211" s="230">
        <f>IF(N211="sníž. přenesená",J211,0)</f>
        <v>0</v>
      </c>
      <c r="BI211" s="230">
        <f>IF(N211="nulová",J211,0)</f>
        <v>0</v>
      </c>
      <c r="BJ211" s="22" t="s">
        <v>80</v>
      </c>
      <c r="BK211" s="230">
        <f>ROUND(I211*H211,2)</f>
        <v>0</v>
      </c>
      <c r="BL211" s="22" t="s">
        <v>145</v>
      </c>
      <c r="BM211" s="22" t="s">
        <v>862</v>
      </c>
    </row>
    <row r="212" s="11" customFormat="1">
      <c r="B212" s="234"/>
      <c r="C212" s="235"/>
      <c r="D212" s="231" t="s">
        <v>149</v>
      </c>
      <c r="E212" s="236" t="s">
        <v>16</v>
      </c>
      <c r="F212" s="237" t="s">
        <v>863</v>
      </c>
      <c r="G212" s="235"/>
      <c r="H212" s="238">
        <v>10.460000000000001</v>
      </c>
      <c r="I212" s="239"/>
      <c r="J212" s="235"/>
      <c r="K212" s="235"/>
      <c r="L212" s="240"/>
      <c r="M212" s="241"/>
      <c r="N212" s="242"/>
      <c r="O212" s="242"/>
      <c r="P212" s="242"/>
      <c r="Q212" s="242"/>
      <c r="R212" s="242"/>
      <c r="S212" s="242"/>
      <c r="T212" s="243"/>
      <c r="AT212" s="244" t="s">
        <v>149</v>
      </c>
      <c r="AU212" s="244" t="s">
        <v>82</v>
      </c>
      <c r="AV212" s="11" t="s">
        <v>82</v>
      </c>
      <c r="AW212" s="11" t="s">
        <v>35</v>
      </c>
      <c r="AX212" s="11" t="s">
        <v>72</v>
      </c>
      <c r="AY212" s="244" t="s">
        <v>138</v>
      </c>
    </row>
    <row r="213" s="12" customFormat="1">
      <c r="B213" s="245"/>
      <c r="C213" s="246"/>
      <c r="D213" s="231" t="s">
        <v>149</v>
      </c>
      <c r="E213" s="247" t="s">
        <v>16</v>
      </c>
      <c r="F213" s="248" t="s">
        <v>151</v>
      </c>
      <c r="G213" s="246"/>
      <c r="H213" s="249">
        <v>10.460000000000001</v>
      </c>
      <c r="I213" s="250"/>
      <c r="J213" s="246"/>
      <c r="K213" s="246"/>
      <c r="L213" s="251"/>
      <c r="M213" s="252"/>
      <c r="N213" s="253"/>
      <c r="O213" s="253"/>
      <c r="P213" s="253"/>
      <c r="Q213" s="253"/>
      <c r="R213" s="253"/>
      <c r="S213" s="253"/>
      <c r="T213" s="254"/>
      <c r="AT213" s="255" t="s">
        <v>149</v>
      </c>
      <c r="AU213" s="255" t="s">
        <v>82</v>
      </c>
      <c r="AV213" s="12" t="s">
        <v>145</v>
      </c>
      <c r="AW213" s="12" t="s">
        <v>35</v>
      </c>
      <c r="AX213" s="12" t="s">
        <v>80</v>
      </c>
      <c r="AY213" s="255" t="s">
        <v>138</v>
      </c>
    </row>
    <row r="214" s="10" customFormat="1" ht="29.88" customHeight="1">
      <c r="B214" s="203"/>
      <c r="C214" s="204"/>
      <c r="D214" s="205" t="s">
        <v>71</v>
      </c>
      <c r="E214" s="217" t="s">
        <v>189</v>
      </c>
      <c r="F214" s="217" t="s">
        <v>554</v>
      </c>
      <c r="G214" s="204"/>
      <c r="H214" s="204"/>
      <c r="I214" s="207"/>
      <c r="J214" s="218">
        <f>BK214</f>
        <v>0</v>
      </c>
      <c r="K214" s="204"/>
      <c r="L214" s="209"/>
      <c r="M214" s="210"/>
      <c r="N214" s="211"/>
      <c r="O214" s="211"/>
      <c r="P214" s="212">
        <f>P215+SUM(P216:P268)</f>
        <v>0</v>
      </c>
      <c r="Q214" s="211"/>
      <c r="R214" s="212">
        <f>R215+SUM(R216:R268)</f>
        <v>31.977748800000001</v>
      </c>
      <c r="S214" s="211"/>
      <c r="T214" s="213">
        <f>T215+SUM(T216:T268)</f>
        <v>0</v>
      </c>
      <c r="AR214" s="214" t="s">
        <v>80</v>
      </c>
      <c r="AT214" s="215" t="s">
        <v>71</v>
      </c>
      <c r="AU214" s="215" t="s">
        <v>80</v>
      </c>
      <c r="AY214" s="214" t="s">
        <v>138</v>
      </c>
      <c r="BK214" s="216">
        <f>BK215+SUM(BK216:BK268)</f>
        <v>0</v>
      </c>
    </row>
    <row r="215" s="1" customFormat="1" ht="38.25" customHeight="1">
      <c r="B215" s="44"/>
      <c r="C215" s="219" t="s">
        <v>302</v>
      </c>
      <c r="D215" s="219" t="s">
        <v>140</v>
      </c>
      <c r="E215" s="220" t="s">
        <v>864</v>
      </c>
      <c r="F215" s="221" t="s">
        <v>865</v>
      </c>
      <c r="G215" s="222" t="s">
        <v>161</v>
      </c>
      <c r="H215" s="223">
        <v>169</v>
      </c>
      <c r="I215" s="224"/>
      <c r="J215" s="225">
        <f>ROUND(I215*H215,2)</f>
        <v>0</v>
      </c>
      <c r="K215" s="221" t="s">
        <v>144</v>
      </c>
      <c r="L215" s="70"/>
      <c r="M215" s="226" t="s">
        <v>16</v>
      </c>
      <c r="N215" s="227" t="s">
        <v>43</v>
      </c>
      <c r="O215" s="45"/>
      <c r="P215" s="228">
        <f>O215*H215</f>
        <v>0</v>
      </c>
      <c r="Q215" s="228">
        <v>0.16849</v>
      </c>
      <c r="R215" s="228">
        <f>Q215*H215</f>
        <v>28.474810000000002</v>
      </c>
      <c r="S215" s="228">
        <v>0</v>
      </c>
      <c r="T215" s="229">
        <f>S215*H215</f>
        <v>0</v>
      </c>
      <c r="AR215" s="22" t="s">
        <v>145</v>
      </c>
      <c r="AT215" s="22" t="s">
        <v>140</v>
      </c>
      <c r="AU215" s="22" t="s">
        <v>82</v>
      </c>
      <c r="AY215" s="22" t="s">
        <v>138</v>
      </c>
      <c r="BE215" s="230">
        <f>IF(N215="základní",J215,0)</f>
        <v>0</v>
      </c>
      <c r="BF215" s="230">
        <f>IF(N215="snížená",J215,0)</f>
        <v>0</v>
      </c>
      <c r="BG215" s="230">
        <f>IF(N215="zákl. přenesená",J215,0)</f>
        <v>0</v>
      </c>
      <c r="BH215" s="230">
        <f>IF(N215="sníž. přenesená",J215,0)</f>
        <v>0</v>
      </c>
      <c r="BI215" s="230">
        <f>IF(N215="nulová",J215,0)</f>
        <v>0</v>
      </c>
      <c r="BJ215" s="22" t="s">
        <v>80</v>
      </c>
      <c r="BK215" s="230">
        <f>ROUND(I215*H215,2)</f>
        <v>0</v>
      </c>
      <c r="BL215" s="22" t="s">
        <v>145</v>
      </c>
      <c r="BM215" s="22" t="s">
        <v>866</v>
      </c>
    </row>
    <row r="216" s="1" customFormat="1">
      <c r="B216" s="44"/>
      <c r="C216" s="72"/>
      <c r="D216" s="231" t="s">
        <v>147</v>
      </c>
      <c r="E216" s="72"/>
      <c r="F216" s="232" t="s">
        <v>867</v>
      </c>
      <c r="G216" s="72"/>
      <c r="H216" s="72"/>
      <c r="I216" s="189"/>
      <c r="J216" s="72"/>
      <c r="K216" s="72"/>
      <c r="L216" s="70"/>
      <c r="M216" s="233"/>
      <c r="N216" s="45"/>
      <c r="O216" s="45"/>
      <c r="P216" s="45"/>
      <c r="Q216" s="45"/>
      <c r="R216" s="45"/>
      <c r="S216" s="45"/>
      <c r="T216" s="93"/>
      <c r="AT216" s="22" t="s">
        <v>147</v>
      </c>
      <c r="AU216" s="22" t="s">
        <v>82</v>
      </c>
    </row>
    <row r="217" s="11" customFormat="1">
      <c r="B217" s="234"/>
      <c r="C217" s="235"/>
      <c r="D217" s="231" t="s">
        <v>149</v>
      </c>
      <c r="E217" s="236" t="s">
        <v>16</v>
      </c>
      <c r="F217" s="237" t="s">
        <v>793</v>
      </c>
      <c r="G217" s="235"/>
      <c r="H217" s="238">
        <v>169</v>
      </c>
      <c r="I217" s="239"/>
      <c r="J217" s="235"/>
      <c r="K217" s="235"/>
      <c r="L217" s="240"/>
      <c r="M217" s="241"/>
      <c r="N217" s="242"/>
      <c r="O217" s="242"/>
      <c r="P217" s="242"/>
      <c r="Q217" s="242"/>
      <c r="R217" s="242"/>
      <c r="S217" s="242"/>
      <c r="T217" s="243"/>
      <c r="AT217" s="244" t="s">
        <v>149</v>
      </c>
      <c r="AU217" s="244" t="s">
        <v>82</v>
      </c>
      <c r="AV217" s="11" t="s">
        <v>82</v>
      </c>
      <c r="AW217" s="11" t="s">
        <v>35</v>
      </c>
      <c r="AX217" s="11" t="s">
        <v>72</v>
      </c>
      <c r="AY217" s="244" t="s">
        <v>138</v>
      </c>
    </row>
    <row r="218" s="12" customFormat="1">
      <c r="B218" s="245"/>
      <c r="C218" s="246"/>
      <c r="D218" s="231" t="s">
        <v>149</v>
      </c>
      <c r="E218" s="247" t="s">
        <v>16</v>
      </c>
      <c r="F218" s="248" t="s">
        <v>151</v>
      </c>
      <c r="G218" s="246"/>
      <c r="H218" s="249">
        <v>169</v>
      </c>
      <c r="I218" s="250"/>
      <c r="J218" s="246"/>
      <c r="K218" s="246"/>
      <c r="L218" s="251"/>
      <c r="M218" s="252"/>
      <c r="N218" s="253"/>
      <c r="O218" s="253"/>
      <c r="P218" s="253"/>
      <c r="Q218" s="253"/>
      <c r="R218" s="253"/>
      <c r="S218" s="253"/>
      <c r="T218" s="254"/>
      <c r="AT218" s="255" t="s">
        <v>149</v>
      </c>
      <c r="AU218" s="255" t="s">
        <v>82</v>
      </c>
      <c r="AV218" s="12" t="s">
        <v>145</v>
      </c>
      <c r="AW218" s="12" t="s">
        <v>35</v>
      </c>
      <c r="AX218" s="12" t="s">
        <v>80</v>
      </c>
      <c r="AY218" s="255" t="s">
        <v>138</v>
      </c>
    </row>
    <row r="219" s="1" customFormat="1" ht="16.5" customHeight="1">
      <c r="B219" s="44"/>
      <c r="C219" s="256" t="s">
        <v>307</v>
      </c>
      <c r="D219" s="256" t="s">
        <v>290</v>
      </c>
      <c r="E219" s="257" t="s">
        <v>868</v>
      </c>
      <c r="F219" s="258" t="s">
        <v>869</v>
      </c>
      <c r="G219" s="259" t="s">
        <v>161</v>
      </c>
      <c r="H219" s="260">
        <v>16.899999999999999</v>
      </c>
      <c r="I219" s="261"/>
      <c r="J219" s="262">
        <f>ROUND(I219*H219,2)</f>
        <v>0</v>
      </c>
      <c r="K219" s="258" t="s">
        <v>144</v>
      </c>
      <c r="L219" s="263"/>
      <c r="M219" s="264" t="s">
        <v>16</v>
      </c>
      <c r="N219" s="265" t="s">
        <v>43</v>
      </c>
      <c r="O219" s="45"/>
      <c r="P219" s="228">
        <f>O219*H219</f>
        <v>0</v>
      </c>
      <c r="Q219" s="228">
        <v>0.20000000000000001</v>
      </c>
      <c r="R219" s="228">
        <f>Q219*H219</f>
        <v>3.3799999999999999</v>
      </c>
      <c r="S219" s="228">
        <v>0</v>
      </c>
      <c r="T219" s="229">
        <f>S219*H219</f>
        <v>0</v>
      </c>
      <c r="AR219" s="22" t="s">
        <v>185</v>
      </c>
      <c r="AT219" s="22" t="s">
        <v>290</v>
      </c>
      <c r="AU219" s="22" t="s">
        <v>82</v>
      </c>
      <c r="AY219" s="22" t="s">
        <v>138</v>
      </c>
      <c r="BE219" s="230">
        <f>IF(N219="základní",J219,0)</f>
        <v>0</v>
      </c>
      <c r="BF219" s="230">
        <f>IF(N219="snížená",J219,0)</f>
        <v>0</v>
      </c>
      <c r="BG219" s="230">
        <f>IF(N219="zákl. přenesená",J219,0)</f>
        <v>0</v>
      </c>
      <c r="BH219" s="230">
        <f>IF(N219="sníž. přenesená",J219,0)</f>
        <v>0</v>
      </c>
      <c r="BI219" s="230">
        <f>IF(N219="nulová",J219,0)</f>
        <v>0</v>
      </c>
      <c r="BJ219" s="22" t="s">
        <v>80</v>
      </c>
      <c r="BK219" s="230">
        <f>ROUND(I219*H219,2)</f>
        <v>0</v>
      </c>
      <c r="BL219" s="22" t="s">
        <v>145</v>
      </c>
      <c r="BM219" s="22" t="s">
        <v>870</v>
      </c>
    </row>
    <row r="220" s="11" customFormat="1">
      <c r="B220" s="234"/>
      <c r="C220" s="235"/>
      <c r="D220" s="231" t="s">
        <v>149</v>
      </c>
      <c r="E220" s="236" t="s">
        <v>16</v>
      </c>
      <c r="F220" s="237" t="s">
        <v>871</v>
      </c>
      <c r="G220" s="235"/>
      <c r="H220" s="238">
        <v>16.899999999999999</v>
      </c>
      <c r="I220" s="239"/>
      <c r="J220" s="235"/>
      <c r="K220" s="235"/>
      <c r="L220" s="240"/>
      <c r="M220" s="241"/>
      <c r="N220" s="242"/>
      <c r="O220" s="242"/>
      <c r="P220" s="242"/>
      <c r="Q220" s="242"/>
      <c r="R220" s="242"/>
      <c r="S220" s="242"/>
      <c r="T220" s="243"/>
      <c r="AT220" s="244" t="s">
        <v>149</v>
      </c>
      <c r="AU220" s="244" t="s">
        <v>82</v>
      </c>
      <c r="AV220" s="11" t="s">
        <v>82</v>
      </c>
      <c r="AW220" s="11" t="s">
        <v>35</v>
      </c>
      <c r="AX220" s="11" t="s">
        <v>72</v>
      </c>
      <c r="AY220" s="244" t="s">
        <v>138</v>
      </c>
    </row>
    <row r="221" s="12" customFormat="1">
      <c r="B221" s="245"/>
      <c r="C221" s="246"/>
      <c r="D221" s="231" t="s">
        <v>149</v>
      </c>
      <c r="E221" s="247" t="s">
        <v>16</v>
      </c>
      <c r="F221" s="248" t="s">
        <v>151</v>
      </c>
      <c r="G221" s="246"/>
      <c r="H221" s="249">
        <v>16.899999999999999</v>
      </c>
      <c r="I221" s="250"/>
      <c r="J221" s="246"/>
      <c r="K221" s="246"/>
      <c r="L221" s="251"/>
      <c r="M221" s="252"/>
      <c r="N221" s="253"/>
      <c r="O221" s="253"/>
      <c r="P221" s="253"/>
      <c r="Q221" s="253"/>
      <c r="R221" s="253"/>
      <c r="S221" s="253"/>
      <c r="T221" s="254"/>
      <c r="AT221" s="255" t="s">
        <v>149</v>
      </c>
      <c r="AU221" s="255" t="s">
        <v>82</v>
      </c>
      <c r="AV221" s="12" t="s">
        <v>145</v>
      </c>
      <c r="AW221" s="12" t="s">
        <v>35</v>
      </c>
      <c r="AX221" s="12" t="s">
        <v>80</v>
      </c>
      <c r="AY221" s="255" t="s">
        <v>138</v>
      </c>
    </row>
    <row r="222" s="1" customFormat="1" ht="25.5" customHeight="1">
      <c r="B222" s="44"/>
      <c r="C222" s="219" t="s">
        <v>314</v>
      </c>
      <c r="D222" s="219" t="s">
        <v>140</v>
      </c>
      <c r="E222" s="220" t="s">
        <v>872</v>
      </c>
      <c r="F222" s="221" t="s">
        <v>873</v>
      </c>
      <c r="G222" s="222" t="s">
        <v>161</v>
      </c>
      <c r="H222" s="223">
        <v>763.58000000000004</v>
      </c>
      <c r="I222" s="224"/>
      <c r="J222" s="225">
        <f>ROUND(I222*H222,2)</f>
        <v>0</v>
      </c>
      <c r="K222" s="221" t="s">
        <v>144</v>
      </c>
      <c r="L222" s="70"/>
      <c r="M222" s="226" t="s">
        <v>16</v>
      </c>
      <c r="N222" s="227" t="s">
        <v>43</v>
      </c>
      <c r="O222" s="45"/>
      <c r="P222" s="228">
        <f>O222*H222</f>
        <v>0</v>
      </c>
      <c r="Q222" s="228">
        <v>0</v>
      </c>
      <c r="R222" s="228">
        <f>Q222*H222</f>
        <v>0</v>
      </c>
      <c r="S222" s="228">
        <v>0</v>
      </c>
      <c r="T222" s="229">
        <f>S222*H222</f>
        <v>0</v>
      </c>
      <c r="AR222" s="22" t="s">
        <v>145</v>
      </c>
      <c r="AT222" s="22" t="s">
        <v>140</v>
      </c>
      <c r="AU222" s="22" t="s">
        <v>82</v>
      </c>
      <c r="AY222" s="22" t="s">
        <v>138</v>
      </c>
      <c r="BE222" s="230">
        <f>IF(N222="základní",J222,0)</f>
        <v>0</v>
      </c>
      <c r="BF222" s="230">
        <f>IF(N222="snížená",J222,0)</f>
        <v>0</v>
      </c>
      <c r="BG222" s="230">
        <f>IF(N222="zákl. přenesená",J222,0)</f>
        <v>0</v>
      </c>
      <c r="BH222" s="230">
        <f>IF(N222="sníž. přenesená",J222,0)</f>
        <v>0</v>
      </c>
      <c r="BI222" s="230">
        <f>IF(N222="nulová",J222,0)</f>
        <v>0</v>
      </c>
      <c r="BJ222" s="22" t="s">
        <v>80</v>
      </c>
      <c r="BK222" s="230">
        <f>ROUND(I222*H222,2)</f>
        <v>0</v>
      </c>
      <c r="BL222" s="22" t="s">
        <v>145</v>
      </c>
      <c r="BM222" s="22" t="s">
        <v>874</v>
      </c>
    </row>
    <row r="223" s="1" customFormat="1">
      <c r="B223" s="44"/>
      <c r="C223" s="72"/>
      <c r="D223" s="231" t="s">
        <v>147</v>
      </c>
      <c r="E223" s="72"/>
      <c r="F223" s="232" t="s">
        <v>875</v>
      </c>
      <c r="G223" s="72"/>
      <c r="H223" s="72"/>
      <c r="I223" s="189"/>
      <c r="J223" s="72"/>
      <c r="K223" s="72"/>
      <c r="L223" s="70"/>
      <c r="M223" s="233"/>
      <c r="N223" s="45"/>
      <c r="O223" s="45"/>
      <c r="P223" s="45"/>
      <c r="Q223" s="45"/>
      <c r="R223" s="45"/>
      <c r="S223" s="45"/>
      <c r="T223" s="93"/>
      <c r="AT223" s="22" t="s">
        <v>147</v>
      </c>
      <c r="AU223" s="22" t="s">
        <v>82</v>
      </c>
    </row>
    <row r="224" s="11" customFormat="1">
      <c r="B224" s="234"/>
      <c r="C224" s="235"/>
      <c r="D224" s="231" t="s">
        <v>149</v>
      </c>
      <c r="E224" s="236" t="s">
        <v>16</v>
      </c>
      <c r="F224" s="237" t="s">
        <v>876</v>
      </c>
      <c r="G224" s="235"/>
      <c r="H224" s="238">
        <v>317.98000000000002</v>
      </c>
      <c r="I224" s="239"/>
      <c r="J224" s="235"/>
      <c r="K224" s="235"/>
      <c r="L224" s="240"/>
      <c r="M224" s="241"/>
      <c r="N224" s="242"/>
      <c r="O224" s="242"/>
      <c r="P224" s="242"/>
      <c r="Q224" s="242"/>
      <c r="R224" s="242"/>
      <c r="S224" s="242"/>
      <c r="T224" s="243"/>
      <c r="AT224" s="244" t="s">
        <v>149</v>
      </c>
      <c r="AU224" s="244" t="s">
        <v>82</v>
      </c>
      <c r="AV224" s="11" t="s">
        <v>82</v>
      </c>
      <c r="AW224" s="11" t="s">
        <v>35</v>
      </c>
      <c r="AX224" s="11" t="s">
        <v>72</v>
      </c>
      <c r="AY224" s="244" t="s">
        <v>138</v>
      </c>
    </row>
    <row r="225" s="11" customFormat="1">
      <c r="B225" s="234"/>
      <c r="C225" s="235"/>
      <c r="D225" s="231" t="s">
        <v>149</v>
      </c>
      <c r="E225" s="236" t="s">
        <v>16</v>
      </c>
      <c r="F225" s="237" t="s">
        <v>877</v>
      </c>
      <c r="G225" s="235"/>
      <c r="H225" s="238">
        <v>445.60000000000002</v>
      </c>
      <c r="I225" s="239"/>
      <c r="J225" s="235"/>
      <c r="K225" s="235"/>
      <c r="L225" s="240"/>
      <c r="M225" s="241"/>
      <c r="N225" s="242"/>
      <c r="O225" s="242"/>
      <c r="P225" s="242"/>
      <c r="Q225" s="242"/>
      <c r="R225" s="242"/>
      <c r="S225" s="242"/>
      <c r="T225" s="243"/>
      <c r="AT225" s="244" t="s">
        <v>149</v>
      </c>
      <c r="AU225" s="244" t="s">
        <v>82</v>
      </c>
      <c r="AV225" s="11" t="s">
        <v>82</v>
      </c>
      <c r="AW225" s="11" t="s">
        <v>35</v>
      </c>
      <c r="AX225" s="11" t="s">
        <v>72</v>
      </c>
      <c r="AY225" s="244" t="s">
        <v>138</v>
      </c>
    </row>
    <row r="226" s="12" customFormat="1">
      <c r="B226" s="245"/>
      <c r="C226" s="246"/>
      <c r="D226" s="231" t="s">
        <v>149</v>
      </c>
      <c r="E226" s="247" t="s">
        <v>16</v>
      </c>
      <c r="F226" s="248" t="s">
        <v>151</v>
      </c>
      <c r="G226" s="246"/>
      <c r="H226" s="249">
        <v>763.58000000000004</v>
      </c>
      <c r="I226" s="250"/>
      <c r="J226" s="246"/>
      <c r="K226" s="246"/>
      <c r="L226" s="251"/>
      <c r="M226" s="252"/>
      <c r="N226" s="253"/>
      <c r="O226" s="253"/>
      <c r="P226" s="253"/>
      <c r="Q226" s="253"/>
      <c r="R226" s="253"/>
      <c r="S226" s="253"/>
      <c r="T226" s="254"/>
      <c r="AT226" s="255" t="s">
        <v>149</v>
      </c>
      <c r="AU226" s="255" t="s">
        <v>82</v>
      </c>
      <c r="AV226" s="12" t="s">
        <v>145</v>
      </c>
      <c r="AW226" s="12" t="s">
        <v>35</v>
      </c>
      <c r="AX226" s="12" t="s">
        <v>80</v>
      </c>
      <c r="AY226" s="255" t="s">
        <v>138</v>
      </c>
    </row>
    <row r="227" s="1" customFormat="1" ht="38.25" customHeight="1">
      <c r="B227" s="44"/>
      <c r="C227" s="219" t="s">
        <v>320</v>
      </c>
      <c r="D227" s="219" t="s">
        <v>140</v>
      </c>
      <c r="E227" s="220" t="s">
        <v>878</v>
      </c>
      <c r="F227" s="221" t="s">
        <v>879</v>
      </c>
      <c r="G227" s="222" t="s">
        <v>161</v>
      </c>
      <c r="H227" s="223">
        <v>763.58000000000004</v>
      </c>
      <c r="I227" s="224"/>
      <c r="J227" s="225">
        <f>ROUND(I227*H227,2)</f>
        <v>0</v>
      </c>
      <c r="K227" s="221" t="s">
        <v>144</v>
      </c>
      <c r="L227" s="70"/>
      <c r="M227" s="226" t="s">
        <v>16</v>
      </c>
      <c r="N227" s="227" t="s">
        <v>43</v>
      </c>
      <c r="O227" s="45"/>
      <c r="P227" s="228">
        <f>O227*H227</f>
        <v>0</v>
      </c>
      <c r="Q227" s="228">
        <v>0.00011</v>
      </c>
      <c r="R227" s="228">
        <f>Q227*H227</f>
        <v>0.083993800000000007</v>
      </c>
      <c r="S227" s="228">
        <v>0</v>
      </c>
      <c r="T227" s="229">
        <f>S227*H227</f>
        <v>0</v>
      </c>
      <c r="AR227" s="22" t="s">
        <v>145</v>
      </c>
      <c r="AT227" s="22" t="s">
        <v>140</v>
      </c>
      <c r="AU227" s="22" t="s">
        <v>82</v>
      </c>
      <c r="AY227" s="22" t="s">
        <v>138</v>
      </c>
      <c r="BE227" s="230">
        <f>IF(N227="základní",J227,0)</f>
        <v>0</v>
      </c>
      <c r="BF227" s="230">
        <f>IF(N227="snížená",J227,0)</f>
        <v>0</v>
      </c>
      <c r="BG227" s="230">
        <f>IF(N227="zákl. přenesená",J227,0)</f>
        <v>0</v>
      </c>
      <c r="BH227" s="230">
        <f>IF(N227="sníž. přenesená",J227,0)</f>
        <v>0</v>
      </c>
      <c r="BI227" s="230">
        <f>IF(N227="nulová",J227,0)</f>
        <v>0</v>
      </c>
      <c r="BJ227" s="22" t="s">
        <v>80</v>
      </c>
      <c r="BK227" s="230">
        <f>ROUND(I227*H227,2)</f>
        <v>0</v>
      </c>
      <c r="BL227" s="22" t="s">
        <v>145</v>
      </c>
      <c r="BM227" s="22" t="s">
        <v>880</v>
      </c>
    </row>
    <row r="228" s="1" customFormat="1">
      <c r="B228" s="44"/>
      <c r="C228" s="72"/>
      <c r="D228" s="231" t="s">
        <v>147</v>
      </c>
      <c r="E228" s="72"/>
      <c r="F228" s="232" t="s">
        <v>881</v>
      </c>
      <c r="G228" s="72"/>
      <c r="H228" s="72"/>
      <c r="I228" s="189"/>
      <c r="J228" s="72"/>
      <c r="K228" s="72"/>
      <c r="L228" s="70"/>
      <c r="M228" s="233"/>
      <c r="N228" s="45"/>
      <c r="O228" s="45"/>
      <c r="P228" s="45"/>
      <c r="Q228" s="45"/>
      <c r="R228" s="45"/>
      <c r="S228" s="45"/>
      <c r="T228" s="93"/>
      <c r="AT228" s="22" t="s">
        <v>147</v>
      </c>
      <c r="AU228" s="22" t="s">
        <v>82</v>
      </c>
    </row>
    <row r="229" s="11" customFormat="1">
      <c r="B229" s="234"/>
      <c r="C229" s="235"/>
      <c r="D229" s="231" t="s">
        <v>149</v>
      </c>
      <c r="E229" s="236" t="s">
        <v>16</v>
      </c>
      <c r="F229" s="237" t="s">
        <v>876</v>
      </c>
      <c r="G229" s="235"/>
      <c r="H229" s="238">
        <v>317.98000000000002</v>
      </c>
      <c r="I229" s="239"/>
      <c r="J229" s="235"/>
      <c r="K229" s="235"/>
      <c r="L229" s="240"/>
      <c r="M229" s="241"/>
      <c r="N229" s="242"/>
      <c r="O229" s="242"/>
      <c r="P229" s="242"/>
      <c r="Q229" s="242"/>
      <c r="R229" s="242"/>
      <c r="S229" s="242"/>
      <c r="T229" s="243"/>
      <c r="AT229" s="244" t="s">
        <v>149</v>
      </c>
      <c r="AU229" s="244" t="s">
        <v>82</v>
      </c>
      <c r="AV229" s="11" t="s">
        <v>82</v>
      </c>
      <c r="AW229" s="11" t="s">
        <v>35</v>
      </c>
      <c r="AX229" s="11" t="s">
        <v>72</v>
      </c>
      <c r="AY229" s="244" t="s">
        <v>138</v>
      </c>
    </row>
    <row r="230" s="11" customFormat="1">
      <c r="B230" s="234"/>
      <c r="C230" s="235"/>
      <c r="D230" s="231" t="s">
        <v>149</v>
      </c>
      <c r="E230" s="236" t="s">
        <v>16</v>
      </c>
      <c r="F230" s="237" t="s">
        <v>877</v>
      </c>
      <c r="G230" s="235"/>
      <c r="H230" s="238">
        <v>445.60000000000002</v>
      </c>
      <c r="I230" s="239"/>
      <c r="J230" s="235"/>
      <c r="K230" s="235"/>
      <c r="L230" s="240"/>
      <c r="M230" s="241"/>
      <c r="N230" s="242"/>
      <c r="O230" s="242"/>
      <c r="P230" s="242"/>
      <c r="Q230" s="242"/>
      <c r="R230" s="242"/>
      <c r="S230" s="242"/>
      <c r="T230" s="243"/>
      <c r="AT230" s="244" t="s">
        <v>149</v>
      </c>
      <c r="AU230" s="244" t="s">
        <v>82</v>
      </c>
      <c r="AV230" s="11" t="s">
        <v>82</v>
      </c>
      <c r="AW230" s="11" t="s">
        <v>35</v>
      </c>
      <c r="AX230" s="11" t="s">
        <v>72</v>
      </c>
      <c r="AY230" s="244" t="s">
        <v>138</v>
      </c>
    </row>
    <row r="231" s="12" customFormat="1">
      <c r="B231" s="245"/>
      <c r="C231" s="246"/>
      <c r="D231" s="231" t="s">
        <v>149</v>
      </c>
      <c r="E231" s="247" t="s">
        <v>16</v>
      </c>
      <c r="F231" s="248" t="s">
        <v>151</v>
      </c>
      <c r="G231" s="246"/>
      <c r="H231" s="249">
        <v>763.58000000000004</v>
      </c>
      <c r="I231" s="250"/>
      <c r="J231" s="246"/>
      <c r="K231" s="246"/>
      <c r="L231" s="251"/>
      <c r="M231" s="252"/>
      <c r="N231" s="253"/>
      <c r="O231" s="253"/>
      <c r="P231" s="253"/>
      <c r="Q231" s="253"/>
      <c r="R231" s="253"/>
      <c r="S231" s="253"/>
      <c r="T231" s="254"/>
      <c r="AT231" s="255" t="s">
        <v>149</v>
      </c>
      <c r="AU231" s="255" t="s">
        <v>82</v>
      </c>
      <c r="AV231" s="12" t="s">
        <v>145</v>
      </c>
      <c r="AW231" s="12" t="s">
        <v>35</v>
      </c>
      <c r="AX231" s="12" t="s">
        <v>80</v>
      </c>
      <c r="AY231" s="255" t="s">
        <v>138</v>
      </c>
    </row>
    <row r="232" s="1" customFormat="1" ht="16.5" customHeight="1">
      <c r="B232" s="44"/>
      <c r="C232" s="219" t="s">
        <v>327</v>
      </c>
      <c r="D232" s="219" t="s">
        <v>140</v>
      </c>
      <c r="E232" s="220" t="s">
        <v>882</v>
      </c>
      <c r="F232" s="221" t="s">
        <v>883</v>
      </c>
      <c r="G232" s="222" t="s">
        <v>161</v>
      </c>
      <c r="H232" s="223">
        <v>1558.1800000000001</v>
      </c>
      <c r="I232" s="224"/>
      <c r="J232" s="225">
        <f>ROUND(I232*H232,2)</f>
        <v>0</v>
      </c>
      <c r="K232" s="221" t="s">
        <v>144</v>
      </c>
      <c r="L232" s="70"/>
      <c r="M232" s="226" t="s">
        <v>16</v>
      </c>
      <c r="N232" s="227" t="s">
        <v>43</v>
      </c>
      <c r="O232" s="45"/>
      <c r="P232" s="228">
        <f>O232*H232</f>
        <v>0</v>
      </c>
      <c r="Q232" s="228">
        <v>0</v>
      </c>
      <c r="R232" s="228">
        <f>Q232*H232</f>
        <v>0</v>
      </c>
      <c r="S232" s="228">
        <v>0</v>
      </c>
      <c r="T232" s="229">
        <f>S232*H232</f>
        <v>0</v>
      </c>
      <c r="AR232" s="22" t="s">
        <v>145</v>
      </c>
      <c r="AT232" s="22" t="s">
        <v>140</v>
      </c>
      <c r="AU232" s="22" t="s">
        <v>82</v>
      </c>
      <c r="AY232" s="22" t="s">
        <v>138</v>
      </c>
      <c r="BE232" s="230">
        <f>IF(N232="základní",J232,0)</f>
        <v>0</v>
      </c>
      <c r="BF232" s="230">
        <f>IF(N232="snížená",J232,0)</f>
        <v>0</v>
      </c>
      <c r="BG232" s="230">
        <f>IF(N232="zákl. přenesená",J232,0)</f>
        <v>0</v>
      </c>
      <c r="BH232" s="230">
        <f>IF(N232="sníž. přenesená",J232,0)</f>
        <v>0</v>
      </c>
      <c r="BI232" s="230">
        <f>IF(N232="nulová",J232,0)</f>
        <v>0</v>
      </c>
      <c r="BJ232" s="22" t="s">
        <v>80</v>
      </c>
      <c r="BK232" s="230">
        <f>ROUND(I232*H232,2)</f>
        <v>0</v>
      </c>
      <c r="BL232" s="22" t="s">
        <v>145</v>
      </c>
      <c r="BM232" s="22" t="s">
        <v>884</v>
      </c>
    </row>
    <row r="233" s="1" customFormat="1">
      <c r="B233" s="44"/>
      <c r="C233" s="72"/>
      <c r="D233" s="231" t="s">
        <v>147</v>
      </c>
      <c r="E233" s="72"/>
      <c r="F233" s="232" t="s">
        <v>885</v>
      </c>
      <c r="G233" s="72"/>
      <c r="H233" s="72"/>
      <c r="I233" s="189"/>
      <c r="J233" s="72"/>
      <c r="K233" s="72"/>
      <c r="L233" s="70"/>
      <c r="M233" s="233"/>
      <c r="N233" s="45"/>
      <c r="O233" s="45"/>
      <c r="P233" s="45"/>
      <c r="Q233" s="45"/>
      <c r="R233" s="45"/>
      <c r="S233" s="45"/>
      <c r="T233" s="93"/>
      <c r="AT233" s="22" t="s">
        <v>147</v>
      </c>
      <c r="AU233" s="22" t="s">
        <v>82</v>
      </c>
    </row>
    <row r="234" s="11" customFormat="1">
      <c r="B234" s="234"/>
      <c r="C234" s="235"/>
      <c r="D234" s="231" t="s">
        <v>149</v>
      </c>
      <c r="E234" s="236" t="s">
        <v>16</v>
      </c>
      <c r="F234" s="237" t="s">
        <v>876</v>
      </c>
      <c r="G234" s="235"/>
      <c r="H234" s="238">
        <v>317.98000000000002</v>
      </c>
      <c r="I234" s="239"/>
      <c r="J234" s="235"/>
      <c r="K234" s="235"/>
      <c r="L234" s="240"/>
      <c r="M234" s="241"/>
      <c r="N234" s="242"/>
      <c r="O234" s="242"/>
      <c r="P234" s="242"/>
      <c r="Q234" s="242"/>
      <c r="R234" s="242"/>
      <c r="S234" s="242"/>
      <c r="T234" s="243"/>
      <c r="AT234" s="244" t="s">
        <v>149</v>
      </c>
      <c r="AU234" s="244" t="s">
        <v>82</v>
      </c>
      <c r="AV234" s="11" t="s">
        <v>82</v>
      </c>
      <c r="AW234" s="11" t="s">
        <v>35</v>
      </c>
      <c r="AX234" s="11" t="s">
        <v>72</v>
      </c>
      <c r="AY234" s="244" t="s">
        <v>138</v>
      </c>
    </row>
    <row r="235" s="11" customFormat="1">
      <c r="B235" s="234"/>
      <c r="C235" s="235"/>
      <c r="D235" s="231" t="s">
        <v>149</v>
      </c>
      <c r="E235" s="236" t="s">
        <v>16</v>
      </c>
      <c r="F235" s="237" t="s">
        <v>886</v>
      </c>
      <c r="G235" s="235"/>
      <c r="H235" s="238">
        <v>1240.2000000000001</v>
      </c>
      <c r="I235" s="239"/>
      <c r="J235" s="235"/>
      <c r="K235" s="235"/>
      <c r="L235" s="240"/>
      <c r="M235" s="241"/>
      <c r="N235" s="242"/>
      <c r="O235" s="242"/>
      <c r="P235" s="242"/>
      <c r="Q235" s="242"/>
      <c r="R235" s="242"/>
      <c r="S235" s="242"/>
      <c r="T235" s="243"/>
      <c r="AT235" s="244" t="s">
        <v>149</v>
      </c>
      <c r="AU235" s="244" t="s">
        <v>82</v>
      </c>
      <c r="AV235" s="11" t="s">
        <v>82</v>
      </c>
      <c r="AW235" s="11" t="s">
        <v>35</v>
      </c>
      <c r="AX235" s="11" t="s">
        <v>72</v>
      </c>
      <c r="AY235" s="244" t="s">
        <v>138</v>
      </c>
    </row>
    <row r="236" s="12" customFormat="1">
      <c r="B236" s="245"/>
      <c r="C236" s="246"/>
      <c r="D236" s="231" t="s">
        <v>149</v>
      </c>
      <c r="E236" s="247" t="s">
        <v>16</v>
      </c>
      <c r="F236" s="248" t="s">
        <v>151</v>
      </c>
      <c r="G236" s="246"/>
      <c r="H236" s="249">
        <v>1558.1800000000001</v>
      </c>
      <c r="I236" s="250"/>
      <c r="J236" s="246"/>
      <c r="K236" s="246"/>
      <c r="L236" s="251"/>
      <c r="M236" s="252"/>
      <c r="N236" s="253"/>
      <c r="O236" s="253"/>
      <c r="P236" s="253"/>
      <c r="Q236" s="253"/>
      <c r="R236" s="253"/>
      <c r="S236" s="253"/>
      <c r="T236" s="254"/>
      <c r="AT236" s="255" t="s">
        <v>149</v>
      </c>
      <c r="AU236" s="255" t="s">
        <v>82</v>
      </c>
      <c r="AV236" s="12" t="s">
        <v>145</v>
      </c>
      <c r="AW236" s="12" t="s">
        <v>35</v>
      </c>
      <c r="AX236" s="12" t="s">
        <v>80</v>
      </c>
      <c r="AY236" s="255" t="s">
        <v>138</v>
      </c>
    </row>
    <row r="237" s="1" customFormat="1" ht="25.5" customHeight="1">
      <c r="B237" s="44"/>
      <c r="C237" s="219" t="s">
        <v>334</v>
      </c>
      <c r="D237" s="219" t="s">
        <v>140</v>
      </c>
      <c r="E237" s="220" t="s">
        <v>887</v>
      </c>
      <c r="F237" s="221" t="s">
        <v>888</v>
      </c>
      <c r="G237" s="222" t="s">
        <v>161</v>
      </c>
      <c r="H237" s="223">
        <v>794.60000000000002</v>
      </c>
      <c r="I237" s="224"/>
      <c r="J237" s="225">
        <f>ROUND(I237*H237,2)</f>
        <v>0</v>
      </c>
      <c r="K237" s="221" t="s">
        <v>144</v>
      </c>
      <c r="L237" s="70"/>
      <c r="M237" s="226" t="s">
        <v>16</v>
      </c>
      <c r="N237" s="227" t="s">
        <v>43</v>
      </c>
      <c r="O237" s="45"/>
      <c r="P237" s="228">
        <f>O237*H237</f>
        <v>0</v>
      </c>
      <c r="Q237" s="228">
        <v>0</v>
      </c>
      <c r="R237" s="228">
        <f>Q237*H237</f>
        <v>0</v>
      </c>
      <c r="S237" s="228">
        <v>0</v>
      </c>
      <c r="T237" s="229">
        <f>S237*H237</f>
        <v>0</v>
      </c>
      <c r="AR237" s="22" t="s">
        <v>145</v>
      </c>
      <c r="AT237" s="22" t="s">
        <v>140</v>
      </c>
      <c r="AU237" s="22" t="s">
        <v>82</v>
      </c>
      <c r="AY237" s="22" t="s">
        <v>138</v>
      </c>
      <c r="BE237" s="230">
        <f>IF(N237="základní",J237,0)</f>
        <v>0</v>
      </c>
      <c r="BF237" s="230">
        <f>IF(N237="snížená",J237,0)</f>
        <v>0</v>
      </c>
      <c r="BG237" s="230">
        <f>IF(N237="zákl. přenesená",J237,0)</f>
        <v>0</v>
      </c>
      <c r="BH237" s="230">
        <f>IF(N237="sníž. přenesená",J237,0)</f>
        <v>0</v>
      </c>
      <c r="BI237" s="230">
        <f>IF(N237="nulová",J237,0)</f>
        <v>0</v>
      </c>
      <c r="BJ237" s="22" t="s">
        <v>80</v>
      </c>
      <c r="BK237" s="230">
        <f>ROUND(I237*H237,2)</f>
        <v>0</v>
      </c>
      <c r="BL237" s="22" t="s">
        <v>145</v>
      </c>
      <c r="BM237" s="22" t="s">
        <v>889</v>
      </c>
    </row>
    <row r="238" s="1" customFormat="1">
      <c r="B238" s="44"/>
      <c r="C238" s="72"/>
      <c r="D238" s="231" t="s">
        <v>147</v>
      </c>
      <c r="E238" s="72"/>
      <c r="F238" s="232" t="s">
        <v>885</v>
      </c>
      <c r="G238" s="72"/>
      <c r="H238" s="72"/>
      <c r="I238" s="189"/>
      <c r="J238" s="72"/>
      <c r="K238" s="72"/>
      <c r="L238" s="70"/>
      <c r="M238" s="233"/>
      <c r="N238" s="45"/>
      <c r="O238" s="45"/>
      <c r="P238" s="45"/>
      <c r="Q238" s="45"/>
      <c r="R238" s="45"/>
      <c r="S238" s="45"/>
      <c r="T238" s="93"/>
      <c r="AT238" s="22" t="s">
        <v>147</v>
      </c>
      <c r="AU238" s="22" t="s">
        <v>82</v>
      </c>
    </row>
    <row r="239" s="11" customFormat="1">
      <c r="B239" s="234"/>
      <c r="C239" s="235"/>
      <c r="D239" s="231" t="s">
        <v>149</v>
      </c>
      <c r="E239" s="236" t="s">
        <v>16</v>
      </c>
      <c r="F239" s="237" t="s">
        <v>890</v>
      </c>
      <c r="G239" s="235"/>
      <c r="H239" s="238">
        <v>794.60000000000002</v>
      </c>
      <c r="I239" s="239"/>
      <c r="J239" s="235"/>
      <c r="K239" s="235"/>
      <c r="L239" s="240"/>
      <c r="M239" s="241"/>
      <c r="N239" s="242"/>
      <c r="O239" s="242"/>
      <c r="P239" s="242"/>
      <c r="Q239" s="242"/>
      <c r="R239" s="242"/>
      <c r="S239" s="242"/>
      <c r="T239" s="243"/>
      <c r="AT239" s="244" t="s">
        <v>149</v>
      </c>
      <c r="AU239" s="244" t="s">
        <v>82</v>
      </c>
      <c r="AV239" s="11" t="s">
        <v>82</v>
      </c>
      <c r="AW239" s="11" t="s">
        <v>35</v>
      </c>
      <c r="AX239" s="11" t="s">
        <v>72</v>
      </c>
      <c r="AY239" s="244" t="s">
        <v>138</v>
      </c>
    </row>
    <row r="240" s="12" customFormat="1">
      <c r="B240" s="245"/>
      <c r="C240" s="246"/>
      <c r="D240" s="231" t="s">
        <v>149</v>
      </c>
      <c r="E240" s="247" t="s">
        <v>16</v>
      </c>
      <c r="F240" s="248" t="s">
        <v>151</v>
      </c>
      <c r="G240" s="246"/>
      <c r="H240" s="249">
        <v>794.60000000000002</v>
      </c>
      <c r="I240" s="250"/>
      <c r="J240" s="246"/>
      <c r="K240" s="246"/>
      <c r="L240" s="251"/>
      <c r="M240" s="252"/>
      <c r="N240" s="253"/>
      <c r="O240" s="253"/>
      <c r="P240" s="253"/>
      <c r="Q240" s="253"/>
      <c r="R240" s="253"/>
      <c r="S240" s="253"/>
      <c r="T240" s="254"/>
      <c r="AT240" s="255" t="s">
        <v>149</v>
      </c>
      <c r="AU240" s="255" t="s">
        <v>82</v>
      </c>
      <c r="AV240" s="12" t="s">
        <v>145</v>
      </c>
      <c r="AW240" s="12" t="s">
        <v>35</v>
      </c>
      <c r="AX240" s="12" t="s">
        <v>80</v>
      </c>
      <c r="AY240" s="255" t="s">
        <v>138</v>
      </c>
    </row>
    <row r="241" s="1" customFormat="1" ht="25.5" customHeight="1">
      <c r="B241" s="44"/>
      <c r="C241" s="219" t="s">
        <v>340</v>
      </c>
      <c r="D241" s="219" t="s">
        <v>140</v>
      </c>
      <c r="E241" s="220" t="s">
        <v>891</v>
      </c>
      <c r="F241" s="221" t="s">
        <v>892</v>
      </c>
      <c r="G241" s="222" t="s">
        <v>161</v>
      </c>
      <c r="H241" s="223">
        <v>1303.4400000000001</v>
      </c>
      <c r="I241" s="224"/>
      <c r="J241" s="225">
        <f>ROUND(I241*H241,2)</f>
        <v>0</v>
      </c>
      <c r="K241" s="221" t="s">
        <v>144</v>
      </c>
      <c r="L241" s="70"/>
      <c r="M241" s="226" t="s">
        <v>16</v>
      </c>
      <c r="N241" s="227" t="s">
        <v>43</v>
      </c>
      <c r="O241" s="45"/>
      <c r="P241" s="228">
        <f>O241*H241</f>
        <v>0</v>
      </c>
      <c r="Q241" s="228">
        <v>0</v>
      </c>
      <c r="R241" s="228">
        <f>Q241*H241</f>
        <v>0</v>
      </c>
      <c r="S241" s="228">
        <v>0</v>
      </c>
      <c r="T241" s="229">
        <f>S241*H241</f>
        <v>0</v>
      </c>
      <c r="AR241" s="22" t="s">
        <v>145</v>
      </c>
      <c r="AT241" s="22" t="s">
        <v>140</v>
      </c>
      <c r="AU241" s="22" t="s">
        <v>82</v>
      </c>
      <c r="AY241" s="22" t="s">
        <v>138</v>
      </c>
      <c r="BE241" s="230">
        <f>IF(N241="základní",J241,0)</f>
        <v>0</v>
      </c>
      <c r="BF241" s="230">
        <f>IF(N241="snížená",J241,0)</f>
        <v>0</v>
      </c>
      <c r="BG241" s="230">
        <f>IF(N241="zákl. přenesená",J241,0)</f>
        <v>0</v>
      </c>
      <c r="BH241" s="230">
        <f>IF(N241="sníž. přenesená",J241,0)</f>
        <v>0</v>
      </c>
      <c r="BI241" s="230">
        <f>IF(N241="nulová",J241,0)</f>
        <v>0</v>
      </c>
      <c r="BJ241" s="22" t="s">
        <v>80</v>
      </c>
      <c r="BK241" s="230">
        <f>ROUND(I241*H241,2)</f>
        <v>0</v>
      </c>
      <c r="BL241" s="22" t="s">
        <v>145</v>
      </c>
      <c r="BM241" s="22" t="s">
        <v>893</v>
      </c>
    </row>
    <row r="242" s="1" customFormat="1">
      <c r="B242" s="44"/>
      <c r="C242" s="72"/>
      <c r="D242" s="231" t="s">
        <v>147</v>
      </c>
      <c r="E242" s="72"/>
      <c r="F242" s="232" t="s">
        <v>885</v>
      </c>
      <c r="G242" s="72"/>
      <c r="H242" s="72"/>
      <c r="I242" s="189"/>
      <c r="J242" s="72"/>
      <c r="K242" s="72"/>
      <c r="L242" s="70"/>
      <c r="M242" s="233"/>
      <c r="N242" s="45"/>
      <c r="O242" s="45"/>
      <c r="P242" s="45"/>
      <c r="Q242" s="45"/>
      <c r="R242" s="45"/>
      <c r="S242" s="45"/>
      <c r="T242" s="93"/>
      <c r="AT242" s="22" t="s">
        <v>147</v>
      </c>
      <c r="AU242" s="22" t="s">
        <v>82</v>
      </c>
    </row>
    <row r="243" s="11" customFormat="1">
      <c r="B243" s="234"/>
      <c r="C243" s="235"/>
      <c r="D243" s="231" t="s">
        <v>149</v>
      </c>
      <c r="E243" s="236" t="s">
        <v>16</v>
      </c>
      <c r="F243" s="237" t="s">
        <v>894</v>
      </c>
      <c r="G243" s="235"/>
      <c r="H243" s="238">
        <v>1023.84</v>
      </c>
      <c r="I243" s="239"/>
      <c r="J243" s="235"/>
      <c r="K243" s="235"/>
      <c r="L243" s="240"/>
      <c r="M243" s="241"/>
      <c r="N243" s="242"/>
      <c r="O243" s="242"/>
      <c r="P243" s="242"/>
      <c r="Q243" s="242"/>
      <c r="R243" s="242"/>
      <c r="S243" s="242"/>
      <c r="T243" s="243"/>
      <c r="AT243" s="244" t="s">
        <v>149</v>
      </c>
      <c r="AU243" s="244" t="s">
        <v>82</v>
      </c>
      <c r="AV243" s="11" t="s">
        <v>82</v>
      </c>
      <c r="AW243" s="11" t="s">
        <v>35</v>
      </c>
      <c r="AX243" s="11" t="s">
        <v>72</v>
      </c>
      <c r="AY243" s="244" t="s">
        <v>138</v>
      </c>
    </row>
    <row r="244" s="11" customFormat="1">
      <c r="B244" s="234"/>
      <c r="C244" s="235"/>
      <c r="D244" s="231" t="s">
        <v>149</v>
      </c>
      <c r="E244" s="236" t="s">
        <v>16</v>
      </c>
      <c r="F244" s="237" t="s">
        <v>895</v>
      </c>
      <c r="G244" s="235"/>
      <c r="H244" s="238">
        <v>279.60000000000002</v>
      </c>
      <c r="I244" s="239"/>
      <c r="J244" s="235"/>
      <c r="K244" s="235"/>
      <c r="L244" s="240"/>
      <c r="M244" s="241"/>
      <c r="N244" s="242"/>
      <c r="O244" s="242"/>
      <c r="P244" s="242"/>
      <c r="Q244" s="242"/>
      <c r="R244" s="242"/>
      <c r="S244" s="242"/>
      <c r="T244" s="243"/>
      <c r="AT244" s="244" t="s">
        <v>149</v>
      </c>
      <c r="AU244" s="244" t="s">
        <v>82</v>
      </c>
      <c r="AV244" s="11" t="s">
        <v>82</v>
      </c>
      <c r="AW244" s="11" t="s">
        <v>35</v>
      </c>
      <c r="AX244" s="11" t="s">
        <v>72</v>
      </c>
      <c r="AY244" s="244" t="s">
        <v>138</v>
      </c>
    </row>
    <row r="245" s="12" customFormat="1">
      <c r="B245" s="245"/>
      <c r="C245" s="246"/>
      <c r="D245" s="231" t="s">
        <v>149</v>
      </c>
      <c r="E245" s="247" t="s">
        <v>16</v>
      </c>
      <c r="F245" s="248" t="s">
        <v>151</v>
      </c>
      <c r="G245" s="246"/>
      <c r="H245" s="249">
        <v>1303.4400000000001</v>
      </c>
      <c r="I245" s="250"/>
      <c r="J245" s="246"/>
      <c r="K245" s="246"/>
      <c r="L245" s="251"/>
      <c r="M245" s="252"/>
      <c r="N245" s="253"/>
      <c r="O245" s="253"/>
      <c r="P245" s="253"/>
      <c r="Q245" s="253"/>
      <c r="R245" s="253"/>
      <c r="S245" s="253"/>
      <c r="T245" s="254"/>
      <c r="AT245" s="255" t="s">
        <v>149</v>
      </c>
      <c r="AU245" s="255" t="s">
        <v>82</v>
      </c>
      <c r="AV245" s="12" t="s">
        <v>145</v>
      </c>
      <c r="AW245" s="12" t="s">
        <v>35</v>
      </c>
      <c r="AX245" s="12" t="s">
        <v>80</v>
      </c>
      <c r="AY245" s="255" t="s">
        <v>138</v>
      </c>
    </row>
    <row r="246" s="1" customFormat="1" ht="25.5" customHeight="1">
      <c r="B246" s="44"/>
      <c r="C246" s="219" t="s">
        <v>345</v>
      </c>
      <c r="D246" s="219" t="s">
        <v>140</v>
      </c>
      <c r="E246" s="220" t="s">
        <v>896</v>
      </c>
      <c r="F246" s="221" t="s">
        <v>897</v>
      </c>
      <c r="G246" s="222" t="s">
        <v>161</v>
      </c>
      <c r="H246" s="223">
        <v>3894.5</v>
      </c>
      <c r="I246" s="224"/>
      <c r="J246" s="225">
        <f>ROUND(I246*H246,2)</f>
        <v>0</v>
      </c>
      <c r="K246" s="221" t="s">
        <v>144</v>
      </c>
      <c r="L246" s="70"/>
      <c r="M246" s="226" t="s">
        <v>16</v>
      </c>
      <c r="N246" s="227" t="s">
        <v>43</v>
      </c>
      <c r="O246" s="45"/>
      <c r="P246" s="228">
        <f>O246*H246</f>
        <v>0</v>
      </c>
      <c r="Q246" s="228">
        <v>0</v>
      </c>
      <c r="R246" s="228">
        <f>Q246*H246</f>
        <v>0</v>
      </c>
      <c r="S246" s="228">
        <v>0</v>
      </c>
      <c r="T246" s="229">
        <f>S246*H246</f>
        <v>0</v>
      </c>
      <c r="AR246" s="22" t="s">
        <v>145</v>
      </c>
      <c r="AT246" s="22" t="s">
        <v>140</v>
      </c>
      <c r="AU246" s="22" t="s">
        <v>82</v>
      </c>
      <c r="AY246" s="22" t="s">
        <v>138</v>
      </c>
      <c r="BE246" s="230">
        <f>IF(N246="základní",J246,0)</f>
        <v>0</v>
      </c>
      <c r="BF246" s="230">
        <f>IF(N246="snížená",J246,0)</f>
        <v>0</v>
      </c>
      <c r="BG246" s="230">
        <f>IF(N246="zákl. přenesená",J246,0)</f>
        <v>0</v>
      </c>
      <c r="BH246" s="230">
        <f>IF(N246="sníž. přenesená",J246,0)</f>
        <v>0</v>
      </c>
      <c r="BI246" s="230">
        <f>IF(N246="nulová",J246,0)</f>
        <v>0</v>
      </c>
      <c r="BJ246" s="22" t="s">
        <v>80</v>
      </c>
      <c r="BK246" s="230">
        <f>ROUND(I246*H246,2)</f>
        <v>0</v>
      </c>
      <c r="BL246" s="22" t="s">
        <v>145</v>
      </c>
      <c r="BM246" s="22" t="s">
        <v>898</v>
      </c>
    </row>
    <row r="247" s="1" customFormat="1">
      <c r="B247" s="44"/>
      <c r="C247" s="72"/>
      <c r="D247" s="231" t="s">
        <v>147</v>
      </c>
      <c r="E247" s="72"/>
      <c r="F247" s="232" t="s">
        <v>885</v>
      </c>
      <c r="G247" s="72"/>
      <c r="H247" s="72"/>
      <c r="I247" s="189"/>
      <c r="J247" s="72"/>
      <c r="K247" s="72"/>
      <c r="L247" s="70"/>
      <c r="M247" s="233"/>
      <c r="N247" s="45"/>
      <c r="O247" s="45"/>
      <c r="P247" s="45"/>
      <c r="Q247" s="45"/>
      <c r="R247" s="45"/>
      <c r="S247" s="45"/>
      <c r="T247" s="93"/>
      <c r="AT247" s="22" t="s">
        <v>147</v>
      </c>
      <c r="AU247" s="22" t="s">
        <v>82</v>
      </c>
    </row>
    <row r="248" s="11" customFormat="1">
      <c r="B248" s="234"/>
      <c r="C248" s="235"/>
      <c r="D248" s="231" t="s">
        <v>149</v>
      </c>
      <c r="E248" s="236" t="s">
        <v>16</v>
      </c>
      <c r="F248" s="237" t="s">
        <v>899</v>
      </c>
      <c r="G248" s="235"/>
      <c r="H248" s="238">
        <v>2278.3000000000002</v>
      </c>
      <c r="I248" s="239"/>
      <c r="J248" s="235"/>
      <c r="K248" s="235"/>
      <c r="L248" s="240"/>
      <c r="M248" s="241"/>
      <c r="N248" s="242"/>
      <c r="O248" s="242"/>
      <c r="P248" s="242"/>
      <c r="Q248" s="242"/>
      <c r="R248" s="242"/>
      <c r="S248" s="242"/>
      <c r="T248" s="243"/>
      <c r="AT248" s="244" t="s">
        <v>149</v>
      </c>
      <c r="AU248" s="244" t="s">
        <v>82</v>
      </c>
      <c r="AV248" s="11" t="s">
        <v>82</v>
      </c>
      <c r="AW248" s="11" t="s">
        <v>35</v>
      </c>
      <c r="AX248" s="11" t="s">
        <v>72</v>
      </c>
      <c r="AY248" s="244" t="s">
        <v>138</v>
      </c>
    </row>
    <row r="249" s="11" customFormat="1">
      <c r="B249" s="234"/>
      <c r="C249" s="235"/>
      <c r="D249" s="231" t="s">
        <v>149</v>
      </c>
      <c r="E249" s="236" t="s">
        <v>16</v>
      </c>
      <c r="F249" s="237" t="s">
        <v>900</v>
      </c>
      <c r="G249" s="235"/>
      <c r="H249" s="238">
        <v>1616.2000000000001</v>
      </c>
      <c r="I249" s="239"/>
      <c r="J249" s="235"/>
      <c r="K249" s="235"/>
      <c r="L249" s="240"/>
      <c r="M249" s="241"/>
      <c r="N249" s="242"/>
      <c r="O249" s="242"/>
      <c r="P249" s="242"/>
      <c r="Q249" s="242"/>
      <c r="R249" s="242"/>
      <c r="S249" s="242"/>
      <c r="T249" s="243"/>
      <c r="AT249" s="244" t="s">
        <v>149</v>
      </c>
      <c r="AU249" s="244" t="s">
        <v>82</v>
      </c>
      <c r="AV249" s="11" t="s">
        <v>82</v>
      </c>
      <c r="AW249" s="11" t="s">
        <v>35</v>
      </c>
      <c r="AX249" s="11" t="s">
        <v>72</v>
      </c>
      <c r="AY249" s="244" t="s">
        <v>138</v>
      </c>
    </row>
    <row r="250" s="12" customFormat="1">
      <c r="B250" s="245"/>
      <c r="C250" s="246"/>
      <c r="D250" s="231" t="s">
        <v>149</v>
      </c>
      <c r="E250" s="247" t="s">
        <v>16</v>
      </c>
      <c r="F250" s="248" t="s">
        <v>151</v>
      </c>
      <c r="G250" s="246"/>
      <c r="H250" s="249">
        <v>3894.5</v>
      </c>
      <c r="I250" s="250"/>
      <c r="J250" s="246"/>
      <c r="K250" s="246"/>
      <c r="L250" s="251"/>
      <c r="M250" s="252"/>
      <c r="N250" s="253"/>
      <c r="O250" s="253"/>
      <c r="P250" s="253"/>
      <c r="Q250" s="253"/>
      <c r="R250" s="253"/>
      <c r="S250" s="253"/>
      <c r="T250" s="254"/>
      <c r="AT250" s="255" t="s">
        <v>149</v>
      </c>
      <c r="AU250" s="255" t="s">
        <v>82</v>
      </c>
      <c r="AV250" s="12" t="s">
        <v>145</v>
      </c>
      <c r="AW250" s="12" t="s">
        <v>35</v>
      </c>
      <c r="AX250" s="12" t="s">
        <v>80</v>
      </c>
      <c r="AY250" s="255" t="s">
        <v>138</v>
      </c>
    </row>
    <row r="251" s="1" customFormat="1" ht="25.5" customHeight="1">
      <c r="B251" s="44"/>
      <c r="C251" s="219" t="s">
        <v>351</v>
      </c>
      <c r="D251" s="219" t="s">
        <v>140</v>
      </c>
      <c r="E251" s="220" t="s">
        <v>901</v>
      </c>
      <c r="F251" s="221" t="s">
        <v>902</v>
      </c>
      <c r="G251" s="222" t="s">
        <v>161</v>
      </c>
      <c r="H251" s="223">
        <v>3894.5</v>
      </c>
      <c r="I251" s="224"/>
      <c r="J251" s="225">
        <f>ROUND(I251*H251,2)</f>
        <v>0</v>
      </c>
      <c r="K251" s="221" t="s">
        <v>144</v>
      </c>
      <c r="L251" s="70"/>
      <c r="M251" s="226" t="s">
        <v>16</v>
      </c>
      <c r="N251" s="227" t="s">
        <v>43</v>
      </c>
      <c r="O251" s="45"/>
      <c r="P251" s="228">
        <f>O251*H251</f>
        <v>0</v>
      </c>
      <c r="Q251" s="228">
        <v>1.0000000000000001E-05</v>
      </c>
      <c r="R251" s="228">
        <f>Q251*H251</f>
        <v>0.038945</v>
      </c>
      <c r="S251" s="228">
        <v>0</v>
      </c>
      <c r="T251" s="229">
        <f>S251*H251</f>
        <v>0</v>
      </c>
      <c r="AR251" s="22" t="s">
        <v>145</v>
      </c>
      <c r="AT251" s="22" t="s">
        <v>140</v>
      </c>
      <c r="AU251" s="22" t="s">
        <v>82</v>
      </c>
      <c r="AY251" s="22" t="s">
        <v>138</v>
      </c>
      <c r="BE251" s="230">
        <f>IF(N251="základní",J251,0)</f>
        <v>0</v>
      </c>
      <c r="BF251" s="230">
        <f>IF(N251="snížená",J251,0)</f>
        <v>0</v>
      </c>
      <c r="BG251" s="230">
        <f>IF(N251="zákl. přenesená",J251,0)</f>
        <v>0</v>
      </c>
      <c r="BH251" s="230">
        <f>IF(N251="sníž. přenesená",J251,0)</f>
        <v>0</v>
      </c>
      <c r="BI251" s="230">
        <f>IF(N251="nulová",J251,0)</f>
        <v>0</v>
      </c>
      <c r="BJ251" s="22" t="s">
        <v>80</v>
      </c>
      <c r="BK251" s="230">
        <f>ROUND(I251*H251,2)</f>
        <v>0</v>
      </c>
      <c r="BL251" s="22" t="s">
        <v>145</v>
      </c>
      <c r="BM251" s="22" t="s">
        <v>903</v>
      </c>
    </row>
    <row r="252" s="1" customFormat="1">
      <c r="B252" s="44"/>
      <c r="C252" s="72"/>
      <c r="D252" s="231" t="s">
        <v>147</v>
      </c>
      <c r="E252" s="72"/>
      <c r="F252" s="232" t="s">
        <v>885</v>
      </c>
      <c r="G252" s="72"/>
      <c r="H252" s="72"/>
      <c r="I252" s="189"/>
      <c r="J252" s="72"/>
      <c r="K252" s="72"/>
      <c r="L252" s="70"/>
      <c r="M252" s="233"/>
      <c r="N252" s="45"/>
      <c r="O252" s="45"/>
      <c r="P252" s="45"/>
      <c r="Q252" s="45"/>
      <c r="R252" s="45"/>
      <c r="S252" s="45"/>
      <c r="T252" s="93"/>
      <c r="AT252" s="22" t="s">
        <v>147</v>
      </c>
      <c r="AU252" s="22" t="s">
        <v>82</v>
      </c>
    </row>
    <row r="253" s="11" customFormat="1">
      <c r="B253" s="234"/>
      <c r="C253" s="235"/>
      <c r="D253" s="231" t="s">
        <v>149</v>
      </c>
      <c r="E253" s="236" t="s">
        <v>16</v>
      </c>
      <c r="F253" s="237" t="s">
        <v>904</v>
      </c>
      <c r="G253" s="235"/>
      <c r="H253" s="238">
        <v>2278.3000000000002</v>
      </c>
      <c r="I253" s="239"/>
      <c r="J253" s="235"/>
      <c r="K253" s="235"/>
      <c r="L253" s="240"/>
      <c r="M253" s="241"/>
      <c r="N253" s="242"/>
      <c r="O253" s="242"/>
      <c r="P253" s="242"/>
      <c r="Q253" s="242"/>
      <c r="R253" s="242"/>
      <c r="S253" s="242"/>
      <c r="T253" s="243"/>
      <c r="AT253" s="244" t="s">
        <v>149</v>
      </c>
      <c r="AU253" s="244" t="s">
        <v>82</v>
      </c>
      <c r="AV253" s="11" t="s">
        <v>82</v>
      </c>
      <c r="AW253" s="11" t="s">
        <v>35</v>
      </c>
      <c r="AX253" s="11" t="s">
        <v>72</v>
      </c>
      <c r="AY253" s="244" t="s">
        <v>138</v>
      </c>
    </row>
    <row r="254" s="11" customFormat="1">
      <c r="B254" s="234"/>
      <c r="C254" s="235"/>
      <c r="D254" s="231" t="s">
        <v>149</v>
      </c>
      <c r="E254" s="236" t="s">
        <v>16</v>
      </c>
      <c r="F254" s="237" t="s">
        <v>900</v>
      </c>
      <c r="G254" s="235"/>
      <c r="H254" s="238">
        <v>1616.2000000000001</v>
      </c>
      <c r="I254" s="239"/>
      <c r="J254" s="235"/>
      <c r="K254" s="235"/>
      <c r="L254" s="240"/>
      <c r="M254" s="241"/>
      <c r="N254" s="242"/>
      <c r="O254" s="242"/>
      <c r="P254" s="242"/>
      <c r="Q254" s="242"/>
      <c r="R254" s="242"/>
      <c r="S254" s="242"/>
      <c r="T254" s="243"/>
      <c r="AT254" s="244" t="s">
        <v>149</v>
      </c>
      <c r="AU254" s="244" t="s">
        <v>82</v>
      </c>
      <c r="AV254" s="11" t="s">
        <v>82</v>
      </c>
      <c r="AW254" s="11" t="s">
        <v>35</v>
      </c>
      <c r="AX254" s="11" t="s">
        <v>72</v>
      </c>
      <c r="AY254" s="244" t="s">
        <v>138</v>
      </c>
    </row>
    <row r="255" s="12" customFormat="1">
      <c r="B255" s="245"/>
      <c r="C255" s="246"/>
      <c r="D255" s="231" t="s">
        <v>149</v>
      </c>
      <c r="E255" s="247" t="s">
        <v>16</v>
      </c>
      <c r="F255" s="248" t="s">
        <v>151</v>
      </c>
      <c r="G255" s="246"/>
      <c r="H255" s="249">
        <v>3894.5</v>
      </c>
      <c r="I255" s="250"/>
      <c r="J255" s="246"/>
      <c r="K255" s="246"/>
      <c r="L255" s="251"/>
      <c r="M255" s="252"/>
      <c r="N255" s="253"/>
      <c r="O255" s="253"/>
      <c r="P255" s="253"/>
      <c r="Q255" s="253"/>
      <c r="R255" s="253"/>
      <c r="S255" s="253"/>
      <c r="T255" s="254"/>
      <c r="AT255" s="255" t="s">
        <v>149</v>
      </c>
      <c r="AU255" s="255" t="s">
        <v>82</v>
      </c>
      <c r="AV255" s="12" t="s">
        <v>145</v>
      </c>
      <c r="AW255" s="12" t="s">
        <v>35</v>
      </c>
      <c r="AX255" s="12" t="s">
        <v>80</v>
      </c>
      <c r="AY255" s="255" t="s">
        <v>138</v>
      </c>
    </row>
    <row r="256" s="1" customFormat="1" ht="51" customHeight="1">
      <c r="B256" s="44"/>
      <c r="C256" s="219" t="s">
        <v>357</v>
      </c>
      <c r="D256" s="219" t="s">
        <v>140</v>
      </c>
      <c r="E256" s="220" t="s">
        <v>905</v>
      </c>
      <c r="F256" s="221" t="s">
        <v>906</v>
      </c>
      <c r="G256" s="222" t="s">
        <v>161</v>
      </c>
      <c r="H256" s="223">
        <v>169</v>
      </c>
      <c r="I256" s="224"/>
      <c r="J256" s="225">
        <f>ROUND(I256*H256,2)</f>
        <v>0</v>
      </c>
      <c r="K256" s="221" t="s">
        <v>144</v>
      </c>
      <c r="L256" s="70"/>
      <c r="M256" s="226" t="s">
        <v>16</v>
      </c>
      <c r="N256" s="227" t="s">
        <v>43</v>
      </c>
      <c r="O256" s="45"/>
      <c r="P256" s="228">
        <f>O256*H256</f>
        <v>0</v>
      </c>
      <c r="Q256" s="228">
        <v>0</v>
      </c>
      <c r="R256" s="228">
        <f>Q256*H256</f>
        <v>0</v>
      </c>
      <c r="S256" s="228">
        <v>0</v>
      </c>
      <c r="T256" s="229">
        <f>S256*H256</f>
        <v>0</v>
      </c>
      <c r="AR256" s="22" t="s">
        <v>145</v>
      </c>
      <c r="AT256" s="22" t="s">
        <v>140</v>
      </c>
      <c r="AU256" s="22" t="s">
        <v>82</v>
      </c>
      <c r="AY256" s="22" t="s">
        <v>138</v>
      </c>
      <c r="BE256" s="230">
        <f>IF(N256="základní",J256,0)</f>
        <v>0</v>
      </c>
      <c r="BF256" s="230">
        <f>IF(N256="snížená",J256,0)</f>
        <v>0</v>
      </c>
      <c r="BG256" s="230">
        <f>IF(N256="zákl. přenesená",J256,0)</f>
        <v>0</v>
      </c>
      <c r="BH256" s="230">
        <f>IF(N256="sníž. přenesená",J256,0)</f>
        <v>0</v>
      </c>
      <c r="BI256" s="230">
        <f>IF(N256="nulová",J256,0)</f>
        <v>0</v>
      </c>
      <c r="BJ256" s="22" t="s">
        <v>80</v>
      </c>
      <c r="BK256" s="230">
        <f>ROUND(I256*H256,2)</f>
        <v>0</v>
      </c>
      <c r="BL256" s="22" t="s">
        <v>145</v>
      </c>
      <c r="BM256" s="22" t="s">
        <v>907</v>
      </c>
    </row>
    <row r="257" s="1" customFormat="1">
      <c r="B257" s="44"/>
      <c r="C257" s="72"/>
      <c r="D257" s="231" t="s">
        <v>147</v>
      </c>
      <c r="E257" s="72"/>
      <c r="F257" s="232" t="s">
        <v>908</v>
      </c>
      <c r="G257" s="72"/>
      <c r="H257" s="72"/>
      <c r="I257" s="189"/>
      <c r="J257" s="72"/>
      <c r="K257" s="72"/>
      <c r="L257" s="70"/>
      <c r="M257" s="233"/>
      <c r="N257" s="45"/>
      <c r="O257" s="45"/>
      <c r="P257" s="45"/>
      <c r="Q257" s="45"/>
      <c r="R257" s="45"/>
      <c r="S257" s="45"/>
      <c r="T257" s="93"/>
      <c r="AT257" s="22" t="s">
        <v>147</v>
      </c>
      <c r="AU257" s="22" t="s">
        <v>82</v>
      </c>
    </row>
    <row r="258" s="11" customFormat="1">
      <c r="B258" s="234"/>
      <c r="C258" s="235"/>
      <c r="D258" s="231" t="s">
        <v>149</v>
      </c>
      <c r="E258" s="236" t="s">
        <v>16</v>
      </c>
      <c r="F258" s="237" t="s">
        <v>909</v>
      </c>
      <c r="G258" s="235"/>
      <c r="H258" s="238">
        <v>169</v>
      </c>
      <c r="I258" s="239"/>
      <c r="J258" s="235"/>
      <c r="K258" s="235"/>
      <c r="L258" s="240"/>
      <c r="M258" s="241"/>
      <c r="N258" s="242"/>
      <c r="O258" s="242"/>
      <c r="P258" s="242"/>
      <c r="Q258" s="242"/>
      <c r="R258" s="242"/>
      <c r="S258" s="242"/>
      <c r="T258" s="243"/>
      <c r="AT258" s="244" t="s">
        <v>149</v>
      </c>
      <c r="AU258" s="244" t="s">
        <v>82</v>
      </c>
      <c r="AV258" s="11" t="s">
        <v>82</v>
      </c>
      <c r="AW258" s="11" t="s">
        <v>35</v>
      </c>
      <c r="AX258" s="11" t="s">
        <v>72</v>
      </c>
      <c r="AY258" s="244" t="s">
        <v>138</v>
      </c>
    </row>
    <row r="259" s="12" customFormat="1">
      <c r="B259" s="245"/>
      <c r="C259" s="246"/>
      <c r="D259" s="231" t="s">
        <v>149</v>
      </c>
      <c r="E259" s="247" t="s">
        <v>16</v>
      </c>
      <c r="F259" s="248" t="s">
        <v>151</v>
      </c>
      <c r="G259" s="246"/>
      <c r="H259" s="249">
        <v>169</v>
      </c>
      <c r="I259" s="250"/>
      <c r="J259" s="246"/>
      <c r="K259" s="246"/>
      <c r="L259" s="251"/>
      <c r="M259" s="252"/>
      <c r="N259" s="253"/>
      <c r="O259" s="253"/>
      <c r="P259" s="253"/>
      <c r="Q259" s="253"/>
      <c r="R259" s="253"/>
      <c r="S259" s="253"/>
      <c r="T259" s="254"/>
      <c r="AT259" s="255" t="s">
        <v>149</v>
      </c>
      <c r="AU259" s="255" t="s">
        <v>82</v>
      </c>
      <c r="AV259" s="12" t="s">
        <v>145</v>
      </c>
      <c r="AW259" s="12" t="s">
        <v>35</v>
      </c>
      <c r="AX259" s="12" t="s">
        <v>80</v>
      </c>
      <c r="AY259" s="255" t="s">
        <v>138</v>
      </c>
    </row>
    <row r="260" s="1" customFormat="1" ht="51" customHeight="1">
      <c r="B260" s="44"/>
      <c r="C260" s="219" t="s">
        <v>363</v>
      </c>
      <c r="D260" s="219" t="s">
        <v>140</v>
      </c>
      <c r="E260" s="220" t="s">
        <v>910</v>
      </c>
      <c r="F260" s="221" t="s">
        <v>911</v>
      </c>
      <c r="G260" s="222" t="s">
        <v>239</v>
      </c>
      <c r="H260" s="223">
        <v>2318.5100000000002</v>
      </c>
      <c r="I260" s="224"/>
      <c r="J260" s="225">
        <f>ROUND(I260*H260,2)</f>
        <v>0</v>
      </c>
      <c r="K260" s="221" t="s">
        <v>144</v>
      </c>
      <c r="L260" s="70"/>
      <c r="M260" s="226" t="s">
        <v>16</v>
      </c>
      <c r="N260" s="227" t="s">
        <v>43</v>
      </c>
      <c r="O260" s="45"/>
      <c r="P260" s="228">
        <f>O260*H260</f>
        <v>0</v>
      </c>
      <c r="Q260" s="228">
        <v>0</v>
      </c>
      <c r="R260" s="228">
        <f>Q260*H260</f>
        <v>0</v>
      </c>
      <c r="S260" s="228">
        <v>0</v>
      </c>
      <c r="T260" s="229">
        <f>S260*H260</f>
        <v>0</v>
      </c>
      <c r="AR260" s="22" t="s">
        <v>145</v>
      </c>
      <c r="AT260" s="22" t="s">
        <v>140</v>
      </c>
      <c r="AU260" s="22" t="s">
        <v>82</v>
      </c>
      <c r="AY260" s="22" t="s">
        <v>138</v>
      </c>
      <c r="BE260" s="230">
        <f>IF(N260="základní",J260,0)</f>
        <v>0</v>
      </c>
      <c r="BF260" s="230">
        <f>IF(N260="snížená",J260,0)</f>
        <v>0</v>
      </c>
      <c r="BG260" s="230">
        <f>IF(N260="zákl. přenesená",J260,0)</f>
        <v>0</v>
      </c>
      <c r="BH260" s="230">
        <f>IF(N260="sníž. přenesená",J260,0)</f>
        <v>0</v>
      </c>
      <c r="BI260" s="230">
        <f>IF(N260="nulová",J260,0)</f>
        <v>0</v>
      </c>
      <c r="BJ260" s="22" t="s">
        <v>80</v>
      </c>
      <c r="BK260" s="230">
        <f>ROUND(I260*H260,2)</f>
        <v>0</v>
      </c>
      <c r="BL260" s="22" t="s">
        <v>145</v>
      </c>
      <c r="BM260" s="22" t="s">
        <v>912</v>
      </c>
    </row>
    <row r="261" s="1" customFormat="1">
      <c r="B261" s="44"/>
      <c r="C261" s="72"/>
      <c r="D261" s="231" t="s">
        <v>147</v>
      </c>
      <c r="E261" s="72"/>
      <c r="F261" s="232" t="s">
        <v>913</v>
      </c>
      <c r="G261" s="72"/>
      <c r="H261" s="72"/>
      <c r="I261" s="189"/>
      <c r="J261" s="72"/>
      <c r="K261" s="72"/>
      <c r="L261" s="70"/>
      <c r="M261" s="233"/>
      <c r="N261" s="45"/>
      <c r="O261" s="45"/>
      <c r="P261" s="45"/>
      <c r="Q261" s="45"/>
      <c r="R261" s="45"/>
      <c r="S261" s="45"/>
      <c r="T261" s="93"/>
      <c r="AT261" s="22" t="s">
        <v>147</v>
      </c>
      <c r="AU261" s="22" t="s">
        <v>82</v>
      </c>
    </row>
    <row r="262" s="11" customFormat="1">
      <c r="B262" s="234"/>
      <c r="C262" s="235"/>
      <c r="D262" s="231" t="s">
        <v>149</v>
      </c>
      <c r="E262" s="236" t="s">
        <v>16</v>
      </c>
      <c r="F262" s="237" t="s">
        <v>739</v>
      </c>
      <c r="G262" s="235"/>
      <c r="H262" s="238">
        <v>2318.5100000000002</v>
      </c>
      <c r="I262" s="239"/>
      <c r="J262" s="235"/>
      <c r="K262" s="235"/>
      <c r="L262" s="240"/>
      <c r="M262" s="241"/>
      <c r="N262" s="242"/>
      <c r="O262" s="242"/>
      <c r="P262" s="242"/>
      <c r="Q262" s="242"/>
      <c r="R262" s="242"/>
      <c r="S262" s="242"/>
      <c r="T262" s="243"/>
      <c r="AT262" s="244" t="s">
        <v>149</v>
      </c>
      <c r="AU262" s="244" t="s">
        <v>82</v>
      </c>
      <c r="AV262" s="11" t="s">
        <v>82</v>
      </c>
      <c r="AW262" s="11" t="s">
        <v>35</v>
      </c>
      <c r="AX262" s="11" t="s">
        <v>72</v>
      </c>
      <c r="AY262" s="244" t="s">
        <v>138</v>
      </c>
    </row>
    <row r="263" s="12" customFormat="1">
      <c r="B263" s="245"/>
      <c r="C263" s="246"/>
      <c r="D263" s="231" t="s">
        <v>149</v>
      </c>
      <c r="E263" s="247" t="s">
        <v>16</v>
      </c>
      <c r="F263" s="248" t="s">
        <v>151</v>
      </c>
      <c r="G263" s="246"/>
      <c r="H263" s="249">
        <v>2318.5100000000002</v>
      </c>
      <c r="I263" s="250"/>
      <c r="J263" s="246"/>
      <c r="K263" s="246"/>
      <c r="L263" s="251"/>
      <c r="M263" s="252"/>
      <c r="N263" s="253"/>
      <c r="O263" s="253"/>
      <c r="P263" s="253"/>
      <c r="Q263" s="253"/>
      <c r="R263" s="253"/>
      <c r="S263" s="253"/>
      <c r="T263" s="254"/>
      <c r="AT263" s="255" t="s">
        <v>149</v>
      </c>
      <c r="AU263" s="255" t="s">
        <v>82</v>
      </c>
      <c r="AV263" s="12" t="s">
        <v>145</v>
      </c>
      <c r="AW263" s="12" t="s">
        <v>35</v>
      </c>
      <c r="AX263" s="12" t="s">
        <v>80</v>
      </c>
      <c r="AY263" s="255" t="s">
        <v>138</v>
      </c>
    </row>
    <row r="264" s="1" customFormat="1" ht="51" customHeight="1">
      <c r="B264" s="44"/>
      <c r="C264" s="219" t="s">
        <v>368</v>
      </c>
      <c r="D264" s="219" t="s">
        <v>140</v>
      </c>
      <c r="E264" s="220" t="s">
        <v>914</v>
      </c>
      <c r="F264" s="221" t="s">
        <v>915</v>
      </c>
      <c r="G264" s="222" t="s">
        <v>239</v>
      </c>
      <c r="H264" s="223">
        <v>889.10000000000002</v>
      </c>
      <c r="I264" s="224"/>
      <c r="J264" s="225">
        <f>ROUND(I264*H264,2)</f>
        <v>0</v>
      </c>
      <c r="K264" s="221" t="s">
        <v>144</v>
      </c>
      <c r="L264" s="70"/>
      <c r="M264" s="226" t="s">
        <v>16</v>
      </c>
      <c r="N264" s="227" t="s">
        <v>43</v>
      </c>
      <c r="O264" s="45"/>
      <c r="P264" s="228">
        <f>O264*H264</f>
        <v>0</v>
      </c>
      <c r="Q264" s="228">
        <v>0</v>
      </c>
      <c r="R264" s="228">
        <f>Q264*H264</f>
        <v>0</v>
      </c>
      <c r="S264" s="228">
        <v>0</v>
      </c>
      <c r="T264" s="229">
        <f>S264*H264</f>
        <v>0</v>
      </c>
      <c r="AR264" s="22" t="s">
        <v>145</v>
      </c>
      <c r="AT264" s="22" t="s">
        <v>140</v>
      </c>
      <c r="AU264" s="22" t="s">
        <v>82</v>
      </c>
      <c r="AY264" s="22" t="s">
        <v>138</v>
      </c>
      <c r="BE264" s="230">
        <f>IF(N264="základní",J264,0)</f>
        <v>0</v>
      </c>
      <c r="BF264" s="230">
        <f>IF(N264="snížená",J264,0)</f>
        <v>0</v>
      </c>
      <c r="BG264" s="230">
        <f>IF(N264="zákl. přenesená",J264,0)</f>
        <v>0</v>
      </c>
      <c r="BH264" s="230">
        <f>IF(N264="sníž. přenesená",J264,0)</f>
        <v>0</v>
      </c>
      <c r="BI264" s="230">
        <f>IF(N264="nulová",J264,0)</f>
        <v>0</v>
      </c>
      <c r="BJ264" s="22" t="s">
        <v>80</v>
      </c>
      <c r="BK264" s="230">
        <f>ROUND(I264*H264,2)</f>
        <v>0</v>
      </c>
      <c r="BL264" s="22" t="s">
        <v>145</v>
      </c>
      <c r="BM264" s="22" t="s">
        <v>916</v>
      </c>
    </row>
    <row r="265" s="1" customFormat="1">
      <c r="B265" s="44"/>
      <c r="C265" s="72"/>
      <c r="D265" s="231" t="s">
        <v>147</v>
      </c>
      <c r="E265" s="72"/>
      <c r="F265" s="232" t="s">
        <v>913</v>
      </c>
      <c r="G265" s="72"/>
      <c r="H265" s="72"/>
      <c r="I265" s="189"/>
      <c r="J265" s="72"/>
      <c r="K265" s="72"/>
      <c r="L265" s="70"/>
      <c r="M265" s="233"/>
      <c r="N265" s="45"/>
      <c r="O265" s="45"/>
      <c r="P265" s="45"/>
      <c r="Q265" s="45"/>
      <c r="R265" s="45"/>
      <c r="S265" s="45"/>
      <c r="T265" s="93"/>
      <c r="AT265" s="22" t="s">
        <v>147</v>
      </c>
      <c r="AU265" s="22" t="s">
        <v>82</v>
      </c>
    </row>
    <row r="266" s="11" customFormat="1">
      <c r="B266" s="234"/>
      <c r="C266" s="235"/>
      <c r="D266" s="231" t="s">
        <v>149</v>
      </c>
      <c r="E266" s="236" t="s">
        <v>16</v>
      </c>
      <c r="F266" s="237" t="s">
        <v>735</v>
      </c>
      <c r="G266" s="235"/>
      <c r="H266" s="238">
        <v>889.10000000000002</v>
      </c>
      <c r="I266" s="239"/>
      <c r="J266" s="235"/>
      <c r="K266" s="235"/>
      <c r="L266" s="240"/>
      <c r="M266" s="241"/>
      <c r="N266" s="242"/>
      <c r="O266" s="242"/>
      <c r="P266" s="242"/>
      <c r="Q266" s="242"/>
      <c r="R266" s="242"/>
      <c r="S266" s="242"/>
      <c r="T266" s="243"/>
      <c r="AT266" s="244" t="s">
        <v>149</v>
      </c>
      <c r="AU266" s="244" t="s">
        <v>82</v>
      </c>
      <c r="AV266" s="11" t="s">
        <v>82</v>
      </c>
      <c r="AW266" s="11" t="s">
        <v>35</v>
      </c>
      <c r="AX266" s="11" t="s">
        <v>72</v>
      </c>
      <c r="AY266" s="244" t="s">
        <v>138</v>
      </c>
    </row>
    <row r="267" s="12" customFormat="1">
      <c r="B267" s="245"/>
      <c r="C267" s="246"/>
      <c r="D267" s="231" t="s">
        <v>149</v>
      </c>
      <c r="E267" s="247" t="s">
        <v>16</v>
      </c>
      <c r="F267" s="248" t="s">
        <v>151</v>
      </c>
      <c r="G267" s="246"/>
      <c r="H267" s="249">
        <v>889.10000000000002</v>
      </c>
      <c r="I267" s="250"/>
      <c r="J267" s="246"/>
      <c r="K267" s="246"/>
      <c r="L267" s="251"/>
      <c r="M267" s="252"/>
      <c r="N267" s="253"/>
      <c r="O267" s="253"/>
      <c r="P267" s="253"/>
      <c r="Q267" s="253"/>
      <c r="R267" s="253"/>
      <c r="S267" s="253"/>
      <c r="T267" s="254"/>
      <c r="AT267" s="255" t="s">
        <v>149</v>
      </c>
      <c r="AU267" s="255" t="s">
        <v>82</v>
      </c>
      <c r="AV267" s="12" t="s">
        <v>145</v>
      </c>
      <c r="AW267" s="12" t="s">
        <v>35</v>
      </c>
      <c r="AX267" s="12" t="s">
        <v>80</v>
      </c>
      <c r="AY267" s="255" t="s">
        <v>138</v>
      </c>
    </row>
    <row r="268" s="10" customFormat="1" ht="22.32" customHeight="1">
      <c r="B268" s="203"/>
      <c r="C268" s="204"/>
      <c r="D268" s="205" t="s">
        <v>71</v>
      </c>
      <c r="E268" s="217" t="s">
        <v>555</v>
      </c>
      <c r="F268" s="217" t="s">
        <v>556</v>
      </c>
      <c r="G268" s="204"/>
      <c r="H268" s="204"/>
      <c r="I268" s="207"/>
      <c r="J268" s="218">
        <f>BK268</f>
        <v>0</v>
      </c>
      <c r="K268" s="204"/>
      <c r="L268" s="209"/>
      <c r="M268" s="210"/>
      <c r="N268" s="211"/>
      <c r="O268" s="211"/>
      <c r="P268" s="212">
        <f>SUM(P269:P278)</f>
        <v>0</v>
      </c>
      <c r="Q268" s="211"/>
      <c r="R268" s="212">
        <f>SUM(R269:R278)</f>
        <v>0</v>
      </c>
      <c r="S268" s="211"/>
      <c r="T268" s="213">
        <f>SUM(T269:T278)</f>
        <v>0</v>
      </c>
      <c r="AR268" s="214" t="s">
        <v>80</v>
      </c>
      <c r="AT268" s="215" t="s">
        <v>71</v>
      </c>
      <c r="AU268" s="215" t="s">
        <v>82</v>
      </c>
      <c r="AY268" s="214" t="s">
        <v>138</v>
      </c>
      <c r="BK268" s="216">
        <f>SUM(BK269:BK278)</f>
        <v>0</v>
      </c>
    </row>
    <row r="269" s="1" customFormat="1" ht="25.5" customHeight="1">
      <c r="B269" s="44"/>
      <c r="C269" s="219" t="s">
        <v>374</v>
      </c>
      <c r="D269" s="219" t="s">
        <v>140</v>
      </c>
      <c r="E269" s="220" t="s">
        <v>917</v>
      </c>
      <c r="F269" s="221" t="s">
        <v>918</v>
      </c>
      <c r="G269" s="222" t="s">
        <v>293</v>
      </c>
      <c r="H269" s="223">
        <v>5662.8159999999998</v>
      </c>
      <c r="I269" s="224"/>
      <c r="J269" s="225">
        <f>ROUND(I269*H269,2)</f>
        <v>0</v>
      </c>
      <c r="K269" s="221" t="s">
        <v>144</v>
      </c>
      <c r="L269" s="70"/>
      <c r="M269" s="226" t="s">
        <v>16</v>
      </c>
      <c r="N269" s="227" t="s">
        <v>43</v>
      </c>
      <c r="O269" s="45"/>
      <c r="P269" s="228">
        <f>O269*H269</f>
        <v>0</v>
      </c>
      <c r="Q269" s="228">
        <v>0</v>
      </c>
      <c r="R269" s="228">
        <f>Q269*H269</f>
        <v>0</v>
      </c>
      <c r="S269" s="228">
        <v>0</v>
      </c>
      <c r="T269" s="229">
        <f>S269*H269</f>
        <v>0</v>
      </c>
      <c r="AR269" s="22" t="s">
        <v>145</v>
      </c>
      <c r="AT269" s="22" t="s">
        <v>140</v>
      </c>
      <c r="AU269" s="22" t="s">
        <v>158</v>
      </c>
      <c r="AY269" s="22" t="s">
        <v>138</v>
      </c>
      <c r="BE269" s="230">
        <f>IF(N269="základní",J269,0)</f>
        <v>0</v>
      </c>
      <c r="BF269" s="230">
        <f>IF(N269="snížená",J269,0)</f>
        <v>0</v>
      </c>
      <c r="BG269" s="230">
        <f>IF(N269="zákl. přenesená",J269,0)</f>
        <v>0</v>
      </c>
      <c r="BH269" s="230">
        <f>IF(N269="sníž. přenesená",J269,0)</f>
        <v>0</v>
      </c>
      <c r="BI269" s="230">
        <f>IF(N269="nulová",J269,0)</f>
        <v>0</v>
      </c>
      <c r="BJ269" s="22" t="s">
        <v>80</v>
      </c>
      <c r="BK269" s="230">
        <f>ROUND(I269*H269,2)</f>
        <v>0</v>
      </c>
      <c r="BL269" s="22" t="s">
        <v>145</v>
      </c>
      <c r="BM269" s="22" t="s">
        <v>919</v>
      </c>
    </row>
    <row r="270" s="1" customFormat="1">
      <c r="B270" s="44"/>
      <c r="C270" s="72"/>
      <c r="D270" s="231" t="s">
        <v>147</v>
      </c>
      <c r="E270" s="72"/>
      <c r="F270" s="232" t="s">
        <v>920</v>
      </c>
      <c r="G270" s="72"/>
      <c r="H270" s="72"/>
      <c r="I270" s="189"/>
      <c r="J270" s="72"/>
      <c r="K270" s="72"/>
      <c r="L270" s="70"/>
      <c r="M270" s="233"/>
      <c r="N270" s="45"/>
      <c r="O270" s="45"/>
      <c r="P270" s="45"/>
      <c r="Q270" s="45"/>
      <c r="R270" s="45"/>
      <c r="S270" s="45"/>
      <c r="T270" s="93"/>
      <c r="AT270" s="22" t="s">
        <v>147</v>
      </c>
      <c r="AU270" s="22" t="s">
        <v>158</v>
      </c>
    </row>
    <row r="271" s="11" customFormat="1">
      <c r="B271" s="234"/>
      <c r="C271" s="235"/>
      <c r="D271" s="231" t="s">
        <v>149</v>
      </c>
      <c r="E271" s="236" t="s">
        <v>16</v>
      </c>
      <c r="F271" s="237" t="s">
        <v>921</v>
      </c>
      <c r="G271" s="235"/>
      <c r="H271" s="238">
        <v>5662.8159999999998</v>
      </c>
      <c r="I271" s="239"/>
      <c r="J271" s="235"/>
      <c r="K271" s="235"/>
      <c r="L271" s="240"/>
      <c r="M271" s="241"/>
      <c r="N271" s="242"/>
      <c r="O271" s="242"/>
      <c r="P271" s="242"/>
      <c r="Q271" s="242"/>
      <c r="R271" s="242"/>
      <c r="S271" s="242"/>
      <c r="T271" s="243"/>
      <c r="AT271" s="244" t="s">
        <v>149</v>
      </c>
      <c r="AU271" s="244" t="s">
        <v>158</v>
      </c>
      <c r="AV271" s="11" t="s">
        <v>82</v>
      </c>
      <c r="AW271" s="11" t="s">
        <v>35</v>
      </c>
      <c r="AX271" s="11" t="s">
        <v>72</v>
      </c>
      <c r="AY271" s="244" t="s">
        <v>138</v>
      </c>
    </row>
    <row r="272" s="12" customFormat="1">
      <c r="B272" s="245"/>
      <c r="C272" s="246"/>
      <c r="D272" s="231" t="s">
        <v>149</v>
      </c>
      <c r="E272" s="247" t="s">
        <v>16</v>
      </c>
      <c r="F272" s="248" t="s">
        <v>151</v>
      </c>
      <c r="G272" s="246"/>
      <c r="H272" s="249">
        <v>5662.8159999999998</v>
      </c>
      <c r="I272" s="250"/>
      <c r="J272" s="246"/>
      <c r="K272" s="246"/>
      <c r="L272" s="251"/>
      <c r="M272" s="252"/>
      <c r="N272" s="253"/>
      <c r="O272" s="253"/>
      <c r="P272" s="253"/>
      <c r="Q272" s="253"/>
      <c r="R272" s="253"/>
      <c r="S272" s="253"/>
      <c r="T272" s="254"/>
      <c r="AT272" s="255" t="s">
        <v>149</v>
      </c>
      <c r="AU272" s="255" t="s">
        <v>158</v>
      </c>
      <c r="AV272" s="12" t="s">
        <v>145</v>
      </c>
      <c r="AW272" s="12" t="s">
        <v>35</v>
      </c>
      <c r="AX272" s="12" t="s">
        <v>80</v>
      </c>
      <c r="AY272" s="255" t="s">
        <v>138</v>
      </c>
    </row>
    <row r="273" s="1" customFormat="1" ht="25.5" customHeight="1">
      <c r="B273" s="44"/>
      <c r="C273" s="219" t="s">
        <v>380</v>
      </c>
      <c r="D273" s="219" t="s">
        <v>140</v>
      </c>
      <c r="E273" s="220" t="s">
        <v>922</v>
      </c>
      <c r="F273" s="221" t="s">
        <v>923</v>
      </c>
      <c r="G273" s="222" t="s">
        <v>293</v>
      </c>
      <c r="H273" s="223">
        <v>2278.1990000000001</v>
      </c>
      <c r="I273" s="224"/>
      <c r="J273" s="225">
        <f>ROUND(I273*H273,2)</f>
        <v>0</v>
      </c>
      <c r="K273" s="221" t="s">
        <v>16</v>
      </c>
      <c r="L273" s="70"/>
      <c r="M273" s="226" t="s">
        <v>16</v>
      </c>
      <c r="N273" s="227" t="s">
        <v>43</v>
      </c>
      <c r="O273" s="45"/>
      <c r="P273" s="228">
        <f>O273*H273</f>
        <v>0</v>
      </c>
      <c r="Q273" s="228">
        <v>0</v>
      </c>
      <c r="R273" s="228">
        <f>Q273*H273</f>
        <v>0</v>
      </c>
      <c r="S273" s="228">
        <v>0</v>
      </c>
      <c r="T273" s="229">
        <f>S273*H273</f>
        <v>0</v>
      </c>
      <c r="AR273" s="22" t="s">
        <v>145</v>
      </c>
      <c r="AT273" s="22" t="s">
        <v>140</v>
      </c>
      <c r="AU273" s="22" t="s">
        <v>158</v>
      </c>
      <c r="AY273" s="22" t="s">
        <v>138</v>
      </c>
      <c r="BE273" s="230">
        <f>IF(N273="základní",J273,0)</f>
        <v>0</v>
      </c>
      <c r="BF273" s="230">
        <f>IF(N273="snížená",J273,0)</f>
        <v>0</v>
      </c>
      <c r="BG273" s="230">
        <f>IF(N273="zákl. přenesená",J273,0)</f>
        <v>0</v>
      </c>
      <c r="BH273" s="230">
        <f>IF(N273="sníž. přenesená",J273,0)</f>
        <v>0</v>
      </c>
      <c r="BI273" s="230">
        <f>IF(N273="nulová",J273,0)</f>
        <v>0</v>
      </c>
      <c r="BJ273" s="22" t="s">
        <v>80</v>
      </c>
      <c r="BK273" s="230">
        <f>ROUND(I273*H273,2)</f>
        <v>0</v>
      </c>
      <c r="BL273" s="22" t="s">
        <v>145</v>
      </c>
      <c r="BM273" s="22" t="s">
        <v>924</v>
      </c>
    </row>
    <row r="274" s="11" customFormat="1">
      <c r="B274" s="234"/>
      <c r="C274" s="235"/>
      <c r="D274" s="231" t="s">
        <v>149</v>
      </c>
      <c r="E274" s="236" t="s">
        <v>16</v>
      </c>
      <c r="F274" s="237" t="s">
        <v>925</v>
      </c>
      <c r="G274" s="235"/>
      <c r="H274" s="238">
        <v>2278.1990000000001</v>
      </c>
      <c r="I274" s="239"/>
      <c r="J274" s="235"/>
      <c r="K274" s="235"/>
      <c r="L274" s="240"/>
      <c r="M274" s="241"/>
      <c r="N274" s="242"/>
      <c r="O274" s="242"/>
      <c r="P274" s="242"/>
      <c r="Q274" s="242"/>
      <c r="R274" s="242"/>
      <c r="S274" s="242"/>
      <c r="T274" s="243"/>
      <c r="AT274" s="244" t="s">
        <v>149</v>
      </c>
      <c r="AU274" s="244" t="s">
        <v>158</v>
      </c>
      <c r="AV274" s="11" t="s">
        <v>82</v>
      </c>
      <c r="AW274" s="11" t="s">
        <v>35</v>
      </c>
      <c r="AX274" s="11" t="s">
        <v>72</v>
      </c>
      <c r="AY274" s="244" t="s">
        <v>138</v>
      </c>
    </row>
    <row r="275" s="12" customFormat="1">
      <c r="B275" s="245"/>
      <c r="C275" s="246"/>
      <c r="D275" s="231" t="s">
        <v>149</v>
      </c>
      <c r="E275" s="247" t="s">
        <v>16</v>
      </c>
      <c r="F275" s="248" t="s">
        <v>151</v>
      </c>
      <c r="G275" s="246"/>
      <c r="H275" s="249">
        <v>2278.1990000000001</v>
      </c>
      <c r="I275" s="250"/>
      <c r="J275" s="246"/>
      <c r="K275" s="246"/>
      <c r="L275" s="251"/>
      <c r="M275" s="252"/>
      <c r="N275" s="253"/>
      <c r="O275" s="253"/>
      <c r="P275" s="253"/>
      <c r="Q275" s="253"/>
      <c r="R275" s="253"/>
      <c r="S275" s="253"/>
      <c r="T275" s="254"/>
      <c r="AT275" s="255" t="s">
        <v>149</v>
      </c>
      <c r="AU275" s="255" t="s">
        <v>158</v>
      </c>
      <c r="AV275" s="12" t="s">
        <v>145</v>
      </c>
      <c r="AW275" s="12" t="s">
        <v>35</v>
      </c>
      <c r="AX275" s="12" t="s">
        <v>80</v>
      </c>
      <c r="AY275" s="255" t="s">
        <v>138</v>
      </c>
    </row>
    <row r="276" s="1" customFormat="1" ht="25.5" customHeight="1">
      <c r="B276" s="44"/>
      <c r="C276" s="219" t="s">
        <v>395</v>
      </c>
      <c r="D276" s="219" t="s">
        <v>140</v>
      </c>
      <c r="E276" s="220" t="s">
        <v>926</v>
      </c>
      <c r="F276" s="221" t="s">
        <v>927</v>
      </c>
      <c r="G276" s="222" t="s">
        <v>293</v>
      </c>
      <c r="H276" s="223">
        <v>1139.0989999999999</v>
      </c>
      <c r="I276" s="224"/>
      <c r="J276" s="225">
        <f>ROUND(I276*H276,2)</f>
        <v>0</v>
      </c>
      <c r="K276" s="221" t="s">
        <v>16</v>
      </c>
      <c r="L276" s="70"/>
      <c r="M276" s="226" t="s">
        <v>16</v>
      </c>
      <c r="N276" s="227" t="s">
        <v>43</v>
      </c>
      <c r="O276" s="45"/>
      <c r="P276" s="228">
        <f>O276*H276</f>
        <v>0</v>
      </c>
      <c r="Q276" s="228">
        <v>0</v>
      </c>
      <c r="R276" s="228">
        <f>Q276*H276</f>
        <v>0</v>
      </c>
      <c r="S276" s="228">
        <v>0</v>
      </c>
      <c r="T276" s="229">
        <f>S276*H276</f>
        <v>0</v>
      </c>
      <c r="AR276" s="22" t="s">
        <v>145</v>
      </c>
      <c r="AT276" s="22" t="s">
        <v>140</v>
      </c>
      <c r="AU276" s="22" t="s">
        <v>158</v>
      </c>
      <c r="AY276" s="22" t="s">
        <v>138</v>
      </c>
      <c r="BE276" s="230">
        <f>IF(N276="základní",J276,0)</f>
        <v>0</v>
      </c>
      <c r="BF276" s="230">
        <f>IF(N276="snížená",J276,0)</f>
        <v>0</v>
      </c>
      <c r="BG276" s="230">
        <f>IF(N276="zákl. přenesená",J276,0)</f>
        <v>0</v>
      </c>
      <c r="BH276" s="230">
        <f>IF(N276="sníž. přenesená",J276,0)</f>
        <v>0</v>
      </c>
      <c r="BI276" s="230">
        <f>IF(N276="nulová",J276,0)</f>
        <v>0</v>
      </c>
      <c r="BJ276" s="22" t="s">
        <v>80</v>
      </c>
      <c r="BK276" s="230">
        <f>ROUND(I276*H276,2)</f>
        <v>0</v>
      </c>
      <c r="BL276" s="22" t="s">
        <v>145</v>
      </c>
      <c r="BM276" s="22" t="s">
        <v>928</v>
      </c>
    </row>
    <row r="277" s="11" customFormat="1">
      <c r="B277" s="234"/>
      <c r="C277" s="235"/>
      <c r="D277" s="231" t="s">
        <v>149</v>
      </c>
      <c r="E277" s="236" t="s">
        <v>16</v>
      </c>
      <c r="F277" s="237" t="s">
        <v>929</v>
      </c>
      <c r="G277" s="235"/>
      <c r="H277" s="238">
        <v>1139.0989999999999</v>
      </c>
      <c r="I277" s="239"/>
      <c r="J277" s="235"/>
      <c r="K277" s="235"/>
      <c r="L277" s="240"/>
      <c r="M277" s="241"/>
      <c r="N277" s="242"/>
      <c r="O277" s="242"/>
      <c r="P277" s="242"/>
      <c r="Q277" s="242"/>
      <c r="R277" s="242"/>
      <c r="S277" s="242"/>
      <c r="T277" s="243"/>
      <c r="AT277" s="244" t="s">
        <v>149</v>
      </c>
      <c r="AU277" s="244" t="s">
        <v>158</v>
      </c>
      <c r="AV277" s="11" t="s">
        <v>82</v>
      </c>
      <c r="AW277" s="11" t="s">
        <v>35</v>
      </c>
      <c r="AX277" s="11" t="s">
        <v>72</v>
      </c>
      <c r="AY277" s="244" t="s">
        <v>138</v>
      </c>
    </row>
    <row r="278" s="12" customFormat="1">
      <c r="B278" s="245"/>
      <c r="C278" s="246"/>
      <c r="D278" s="231" t="s">
        <v>149</v>
      </c>
      <c r="E278" s="247" t="s">
        <v>16</v>
      </c>
      <c r="F278" s="248" t="s">
        <v>151</v>
      </c>
      <c r="G278" s="246"/>
      <c r="H278" s="249">
        <v>1139.0989999999999</v>
      </c>
      <c r="I278" s="250"/>
      <c r="J278" s="246"/>
      <c r="K278" s="246"/>
      <c r="L278" s="251"/>
      <c r="M278" s="252"/>
      <c r="N278" s="253"/>
      <c r="O278" s="253"/>
      <c r="P278" s="253"/>
      <c r="Q278" s="253"/>
      <c r="R278" s="253"/>
      <c r="S278" s="253"/>
      <c r="T278" s="254"/>
      <c r="AT278" s="255" t="s">
        <v>149</v>
      </c>
      <c r="AU278" s="255" t="s">
        <v>158</v>
      </c>
      <c r="AV278" s="12" t="s">
        <v>145</v>
      </c>
      <c r="AW278" s="12" t="s">
        <v>35</v>
      </c>
      <c r="AX278" s="12" t="s">
        <v>80</v>
      </c>
      <c r="AY278" s="255" t="s">
        <v>138</v>
      </c>
    </row>
    <row r="279" s="10" customFormat="1" ht="29.88" customHeight="1">
      <c r="B279" s="203"/>
      <c r="C279" s="204"/>
      <c r="D279" s="205" t="s">
        <v>71</v>
      </c>
      <c r="E279" s="217" t="s">
        <v>562</v>
      </c>
      <c r="F279" s="217" t="s">
        <v>563</v>
      </c>
      <c r="G279" s="204"/>
      <c r="H279" s="204"/>
      <c r="I279" s="207"/>
      <c r="J279" s="218">
        <f>BK279</f>
        <v>0</v>
      </c>
      <c r="K279" s="204"/>
      <c r="L279" s="209"/>
      <c r="M279" s="210"/>
      <c r="N279" s="211"/>
      <c r="O279" s="211"/>
      <c r="P279" s="212">
        <f>SUM(P280:P287)</f>
        <v>0</v>
      </c>
      <c r="Q279" s="211"/>
      <c r="R279" s="212">
        <f>SUM(R280:R287)</f>
        <v>0</v>
      </c>
      <c r="S279" s="211"/>
      <c r="T279" s="213">
        <f>SUM(T280:T287)</f>
        <v>0</v>
      </c>
      <c r="AR279" s="214" t="s">
        <v>80</v>
      </c>
      <c r="AT279" s="215" t="s">
        <v>71</v>
      </c>
      <c r="AU279" s="215" t="s">
        <v>80</v>
      </c>
      <c r="AY279" s="214" t="s">
        <v>138</v>
      </c>
      <c r="BK279" s="216">
        <f>SUM(BK280:BK287)</f>
        <v>0</v>
      </c>
    </row>
    <row r="280" s="1" customFormat="1" ht="25.5" customHeight="1">
      <c r="B280" s="44"/>
      <c r="C280" s="219" t="s">
        <v>402</v>
      </c>
      <c r="D280" s="219" t="s">
        <v>140</v>
      </c>
      <c r="E280" s="220" t="s">
        <v>930</v>
      </c>
      <c r="F280" s="221" t="s">
        <v>931</v>
      </c>
      <c r="G280" s="222" t="s">
        <v>293</v>
      </c>
      <c r="H280" s="223">
        <v>3723.944</v>
      </c>
      <c r="I280" s="224"/>
      <c r="J280" s="225">
        <f>ROUND(I280*H280,2)</f>
        <v>0</v>
      </c>
      <c r="K280" s="221" t="s">
        <v>144</v>
      </c>
      <c r="L280" s="70"/>
      <c r="M280" s="226" t="s">
        <v>16</v>
      </c>
      <c r="N280" s="227" t="s">
        <v>43</v>
      </c>
      <c r="O280" s="45"/>
      <c r="P280" s="228">
        <f>O280*H280</f>
        <v>0</v>
      </c>
      <c r="Q280" s="228">
        <v>0</v>
      </c>
      <c r="R280" s="228">
        <f>Q280*H280</f>
        <v>0</v>
      </c>
      <c r="S280" s="228">
        <v>0</v>
      </c>
      <c r="T280" s="229">
        <f>S280*H280</f>
        <v>0</v>
      </c>
      <c r="AR280" s="22" t="s">
        <v>567</v>
      </c>
      <c r="AT280" s="22" t="s">
        <v>140</v>
      </c>
      <c r="AU280" s="22" t="s">
        <v>82</v>
      </c>
      <c r="AY280" s="22" t="s">
        <v>138</v>
      </c>
      <c r="BE280" s="230">
        <f>IF(N280="základní",J280,0)</f>
        <v>0</v>
      </c>
      <c r="BF280" s="230">
        <f>IF(N280="snížená",J280,0)</f>
        <v>0</v>
      </c>
      <c r="BG280" s="230">
        <f>IF(N280="zákl. přenesená",J280,0)</f>
        <v>0</v>
      </c>
      <c r="BH280" s="230">
        <f>IF(N280="sníž. přenesená",J280,0)</f>
        <v>0</v>
      </c>
      <c r="BI280" s="230">
        <f>IF(N280="nulová",J280,0)</f>
        <v>0</v>
      </c>
      <c r="BJ280" s="22" t="s">
        <v>80</v>
      </c>
      <c r="BK280" s="230">
        <f>ROUND(I280*H280,2)</f>
        <v>0</v>
      </c>
      <c r="BL280" s="22" t="s">
        <v>567</v>
      </c>
      <c r="BM280" s="22" t="s">
        <v>932</v>
      </c>
    </row>
    <row r="281" s="1" customFormat="1">
      <c r="B281" s="44"/>
      <c r="C281" s="72"/>
      <c r="D281" s="231" t="s">
        <v>147</v>
      </c>
      <c r="E281" s="72"/>
      <c r="F281" s="232" t="s">
        <v>933</v>
      </c>
      <c r="G281" s="72"/>
      <c r="H281" s="72"/>
      <c r="I281" s="189"/>
      <c r="J281" s="72"/>
      <c r="K281" s="72"/>
      <c r="L281" s="70"/>
      <c r="M281" s="233"/>
      <c r="N281" s="45"/>
      <c r="O281" s="45"/>
      <c r="P281" s="45"/>
      <c r="Q281" s="45"/>
      <c r="R281" s="45"/>
      <c r="S281" s="45"/>
      <c r="T281" s="93"/>
      <c r="AT281" s="22" t="s">
        <v>147</v>
      </c>
      <c r="AU281" s="22" t="s">
        <v>82</v>
      </c>
    </row>
    <row r="282" s="11" customFormat="1">
      <c r="B282" s="234"/>
      <c r="C282" s="235"/>
      <c r="D282" s="231" t="s">
        <v>149</v>
      </c>
      <c r="E282" s="236" t="s">
        <v>16</v>
      </c>
      <c r="F282" s="237" t="s">
        <v>934</v>
      </c>
      <c r="G282" s="235"/>
      <c r="H282" s="238">
        <v>3723.944</v>
      </c>
      <c r="I282" s="239"/>
      <c r="J282" s="235"/>
      <c r="K282" s="235"/>
      <c r="L282" s="240"/>
      <c r="M282" s="241"/>
      <c r="N282" s="242"/>
      <c r="O282" s="242"/>
      <c r="P282" s="242"/>
      <c r="Q282" s="242"/>
      <c r="R282" s="242"/>
      <c r="S282" s="242"/>
      <c r="T282" s="243"/>
      <c r="AT282" s="244" t="s">
        <v>149</v>
      </c>
      <c r="AU282" s="244" t="s">
        <v>82</v>
      </c>
      <c r="AV282" s="11" t="s">
        <v>82</v>
      </c>
      <c r="AW282" s="11" t="s">
        <v>35</v>
      </c>
      <c r="AX282" s="11" t="s">
        <v>72</v>
      </c>
      <c r="AY282" s="244" t="s">
        <v>138</v>
      </c>
    </row>
    <row r="283" s="12" customFormat="1">
      <c r="B283" s="245"/>
      <c r="C283" s="246"/>
      <c r="D283" s="231" t="s">
        <v>149</v>
      </c>
      <c r="E283" s="247" t="s">
        <v>16</v>
      </c>
      <c r="F283" s="248" t="s">
        <v>151</v>
      </c>
      <c r="G283" s="246"/>
      <c r="H283" s="249">
        <v>3723.944</v>
      </c>
      <c r="I283" s="250"/>
      <c r="J283" s="246"/>
      <c r="K283" s="246"/>
      <c r="L283" s="251"/>
      <c r="M283" s="252"/>
      <c r="N283" s="253"/>
      <c r="O283" s="253"/>
      <c r="P283" s="253"/>
      <c r="Q283" s="253"/>
      <c r="R283" s="253"/>
      <c r="S283" s="253"/>
      <c r="T283" s="254"/>
      <c r="AT283" s="255" t="s">
        <v>149</v>
      </c>
      <c r="AU283" s="255" t="s">
        <v>82</v>
      </c>
      <c r="AV283" s="12" t="s">
        <v>145</v>
      </c>
      <c r="AW283" s="12" t="s">
        <v>35</v>
      </c>
      <c r="AX283" s="12" t="s">
        <v>80</v>
      </c>
      <c r="AY283" s="255" t="s">
        <v>138</v>
      </c>
    </row>
    <row r="284" s="1" customFormat="1" ht="25.5" customHeight="1">
      <c r="B284" s="44"/>
      <c r="C284" s="219" t="s">
        <v>407</v>
      </c>
      <c r="D284" s="219" t="s">
        <v>140</v>
      </c>
      <c r="E284" s="220" t="s">
        <v>565</v>
      </c>
      <c r="F284" s="221" t="s">
        <v>935</v>
      </c>
      <c r="G284" s="222" t="s">
        <v>293</v>
      </c>
      <c r="H284" s="223">
        <v>1938.8730000000001</v>
      </c>
      <c r="I284" s="224"/>
      <c r="J284" s="225">
        <f>ROUND(I284*H284,2)</f>
        <v>0</v>
      </c>
      <c r="K284" s="221" t="s">
        <v>16</v>
      </c>
      <c r="L284" s="70"/>
      <c r="M284" s="226" t="s">
        <v>16</v>
      </c>
      <c r="N284" s="227" t="s">
        <v>43</v>
      </c>
      <c r="O284" s="45"/>
      <c r="P284" s="228">
        <f>O284*H284</f>
        <v>0</v>
      </c>
      <c r="Q284" s="228">
        <v>0</v>
      </c>
      <c r="R284" s="228">
        <f>Q284*H284</f>
        <v>0</v>
      </c>
      <c r="S284" s="228">
        <v>0</v>
      </c>
      <c r="T284" s="229">
        <f>S284*H284</f>
        <v>0</v>
      </c>
      <c r="AR284" s="22" t="s">
        <v>567</v>
      </c>
      <c r="AT284" s="22" t="s">
        <v>140</v>
      </c>
      <c r="AU284" s="22" t="s">
        <v>82</v>
      </c>
      <c r="AY284" s="22" t="s">
        <v>138</v>
      </c>
      <c r="BE284" s="230">
        <f>IF(N284="základní",J284,0)</f>
        <v>0</v>
      </c>
      <c r="BF284" s="230">
        <f>IF(N284="snížená",J284,0)</f>
        <v>0</v>
      </c>
      <c r="BG284" s="230">
        <f>IF(N284="zákl. přenesená",J284,0)</f>
        <v>0</v>
      </c>
      <c r="BH284" s="230">
        <f>IF(N284="sníž. přenesená",J284,0)</f>
        <v>0</v>
      </c>
      <c r="BI284" s="230">
        <f>IF(N284="nulová",J284,0)</f>
        <v>0</v>
      </c>
      <c r="BJ284" s="22" t="s">
        <v>80</v>
      </c>
      <c r="BK284" s="230">
        <f>ROUND(I284*H284,2)</f>
        <v>0</v>
      </c>
      <c r="BL284" s="22" t="s">
        <v>567</v>
      </c>
      <c r="BM284" s="22" t="s">
        <v>936</v>
      </c>
    </row>
    <row r="285" s="1" customFormat="1">
      <c r="B285" s="44"/>
      <c r="C285" s="72"/>
      <c r="D285" s="231" t="s">
        <v>147</v>
      </c>
      <c r="E285" s="72"/>
      <c r="F285" s="232" t="s">
        <v>933</v>
      </c>
      <c r="G285" s="72"/>
      <c r="H285" s="72"/>
      <c r="I285" s="189"/>
      <c r="J285" s="72"/>
      <c r="K285" s="72"/>
      <c r="L285" s="70"/>
      <c r="M285" s="233"/>
      <c r="N285" s="45"/>
      <c r="O285" s="45"/>
      <c r="P285" s="45"/>
      <c r="Q285" s="45"/>
      <c r="R285" s="45"/>
      <c r="S285" s="45"/>
      <c r="T285" s="93"/>
      <c r="AT285" s="22" t="s">
        <v>147</v>
      </c>
      <c r="AU285" s="22" t="s">
        <v>82</v>
      </c>
    </row>
    <row r="286" s="11" customFormat="1">
      <c r="B286" s="234"/>
      <c r="C286" s="235"/>
      <c r="D286" s="231" t="s">
        <v>149</v>
      </c>
      <c r="E286" s="236" t="s">
        <v>16</v>
      </c>
      <c r="F286" s="237" t="s">
        <v>937</v>
      </c>
      <c r="G286" s="235"/>
      <c r="H286" s="238">
        <v>1938.8730000000001</v>
      </c>
      <c r="I286" s="239"/>
      <c r="J286" s="235"/>
      <c r="K286" s="235"/>
      <c r="L286" s="240"/>
      <c r="M286" s="241"/>
      <c r="N286" s="242"/>
      <c r="O286" s="242"/>
      <c r="P286" s="242"/>
      <c r="Q286" s="242"/>
      <c r="R286" s="242"/>
      <c r="S286" s="242"/>
      <c r="T286" s="243"/>
      <c r="AT286" s="244" t="s">
        <v>149</v>
      </c>
      <c r="AU286" s="244" t="s">
        <v>82</v>
      </c>
      <c r="AV286" s="11" t="s">
        <v>82</v>
      </c>
      <c r="AW286" s="11" t="s">
        <v>35</v>
      </c>
      <c r="AX286" s="11" t="s">
        <v>72</v>
      </c>
      <c r="AY286" s="244" t="s">
        <v>138</v>
      </c>
    </row>
    <row r="287" s="12" customFormat="1">
      <c r="B287" s="245"/>
      <c r="C287" s="246"/>
      <c r="D287" s="231" t="s">
        <v>149</v>
      </c>
      <c r="E287" s="247" t="s">
        <v>16</v>
      </c>
      <c r="F287" s="248" t="s">
        <v>151</v>
      </c>
      <c r="G287" s="246"/>
      <c r="H287" s="249">
        <v>1938.8730000000001</v>
      </c>
      <c r="I287" s="250"/>
      <c r="J287" s="246"/>
      <c r="K287" s="246"/>
      <c r="L287" s="251"/>
      <c r="M287" s="266"/>
      <c r="N287" s="267"/>
      <c r="O287" s="267"/>
      <c r="P287" s="267"/>
      <c r="Q287" s="267"/>
      <c r="R287" s="267"/>
      <c r="S287" s="267"/>
      <c r="T287" s="268"/>
      <c r="AT287" s="255" t="s">
        <v>149</v>
      </c>
      <c r="AU287" s="255" t="s">
        <v>82</v>
      </c>
      <c r="AV287" s="12" t="s">
        <v>145</v>
      </c>
      <c r="AW287" s="12" t="s">
        <v>35</v>
      </c>
      <c r="AX287" s="12" t="s">
        <v>80</v>
      </c>
      <c r="AY287" s="255" t="s">
        <v>138</v>
      </c>
    </row>
    <row r="288" s="1" customFormat="1" ht="6.96" customHeight="1">
      <c r="B288" s="65"/>
      <c r="C288" s="66"/>
      <c r="D288" s="66"/>
      <c r="E288" s="66"/>
      <c r="F288" s="66"/>
      <c r="G288" s="66"/>
      <c r="H288" s="66"/>
      <c r="I288" s="164"/>
      <c r="J288" s="66"/>
      <c r="K288" s="66"/>
      <c r="L288" s="70"/>
    </row>
  </sheetData>
  <sheetProtection sheet="1" autoFilter="0" formatColumns="0" formatRows="0" objects="1" scenarios="1" spinCount="100000" saltValue="XotD3LWxw32ze+QBKKKpJjhIVN5D/zwQjBBTVA3ccvGrF4lszHllp1j38P+pH5JmYIF1vH9u/U/x3G1TwO0bRw==" hashValue="oaI+oA/Rmkd+17OyruAD9zc9Y5eCUGo4dvj8n1zRj/UqS951BwX7c6qTco63TBYKS1ulY287SSJgQ2BXVXURPQ==" algorithmName="SHA-512" password="CC35"/>
  <autoFilter ref="C81:K287"/>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100</v>
      </c>
      <c r="G1" s="137" t="s">
        <v>101</v>
      </c>
      <c r="H1" s="137"/>
      <c r="I1" s="138"/>
      <c r="J1" s="137" t="s">
        <v>102</v>
      </c>
      <c r="K1" s="136" t="s">
        <v>103</v>
      </c>
      <c r="L1" s="137" t="s">
        <v>104</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95</v>
      </c>
    </row>
    <row r="3" ht="6.96" customHeight="1">
      <c r="B3" s="23"/>
      <c r="C3" s="24"/>
      <c r="D3" s="24"/>
      <c r="E3" s="24"/>
      <c r="F3" s="24"/>
      <c r="G3" s="24"/>
      <c r="H3" s="24"/>
      <c r="I3" s="139"/>
      <c r="J3" s="24"/>
      <c r="K3" s="25"/>
      <c r="AT3" s="22" t="s">
        <v>82</v>
      </c>
    </row>
    <row r="4" ht="36.96" customHeight="1">
      <c r="B4" s="26"/>
      <c r="C4" s="27"/>
      <c r="D4" s="28" t="s">
        <v>105</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Rekonstrulce kanalizace ul. Bořivojova a Jagellonská Praha 3</v>
      </c>
      <c r="F7" s="38"/>
      <c r="G7" s="38"/>
      <c r="H7" s="38"/>
      <c r="I7" s="140"/>
      <c r="J7" s="27"/>
      <c r="K7" s="29"/>
    </row>
    <row r="8" s="1" customFormat="1">
      <c r="B8" s="44"/>
      <c r="C8" s="45"/>
      <c r="D8" s="38" t="s">
        <v>106</v>
      </c>
      <c r="E8" s="45"/>
      <c r="F8" s="45"/>
      <c r="G8" s="45"/>
      <c r="H8" s="45"/>
      <c r="I8" s="142"/>
      <c r="J8" s="45"/>
      <c r="K8" s="49"/>
    </row>
    <row r="9" s="1" customFormat="1" ht="36.96" customHeight="1">
      <c r="B9" s="44"/>
      <c r="C9" s="45"/>
      <c r="D9" s="45"/>
      <c r="E9" s="143" t="s">
        <v>938</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16</v>
      </c>
      <c r="K11" s="49"/>
    </row>
    <row r="12" s="1" customFormat="1" ht="14.4" customHeight="1">
      <c r="B12" s="44"/>
      <c r="C12" s="45"/>
      <c r="D12" s="38" t="s">
        <v>24</v>
      </c>
      <c r="E12" s="45"/>
      <c r="F12" s="33" t="s">
        <v>25</v>
      </c>
      <c r="G12" s="45"/>
      <c r="H12" s="45"/>
      <c r="I12" s="144" t="s">
        <v>26</v>
      </c>
      <c r="J12" s="145" t="str">
        <f>'Rekapitulace stavby'!AN8</f>
        <v>2. 8. 2018</v>
      </c>
      <c r="K12" s="49"/>
    </row>
    <row r="13" s="1" customFormat="1" ht="10.8" customHeight="1">
      <c r="B13" s="44"/>
      <c r="C13" s="45"/>
      <c r="D13" s="45"/>
      <c r="E13" s="45"/>
      <c r="F13" s="45"/>
      <c r="G13" s="45"/>
      <c r="H13" s="45"/>
      <c r="I13" s="142"/>
      <c r="J13" s="45"/>
      <c r="K13" s="49"/>
    </row>
    <row r="14" s="1" customFormat="1" ht="14.4" customHeight="1">
      <c r="B14" s="44"/>
      <c r="C14" s="45"/>
      <c r="D14" s="38" t="s">
        <v>28</v>
      </c>
      <c r="E14" s="45"/>
      <c r="F14" s="45"/>
      <c r="G14" s="45"/>
      <c r="H14" s="45"/>
      <c r="I14" s="144" t="s">
        <v>29</v>
      </c>
      <c r="J14" s="33" t="s">
        <v>16</v>
      </c>
      <c r="K14" s="49"/>
    </row>
    <row r="15" s="1" customFormat="1" ht="18" customHeight="1">
      <c r="B15" s="44"/>
      <c r="C15" s="45"/>
      <c r="D15" s="45"/>
      <c r="E15" s="33" t="s">
        <v>30</v>
      </c>
      <c r="F15" s="45"/>
      <c r="G15" s="45"/>
      <c r="H15" s="45"/>
      <c r="I15" s="144" t="s">
        <v>31</v>
      </c>
      <c r="J15" s="33" t="s">
        <v>16</v>
      </c>
      <c r="K15" s="49"/>
    </row>
    <row r="16" s="1" customFormat="1" ht="6.96" customHeight="1">
      <c r="B16" s="44"/>
      <c r="C16" s="45"/>
      <c r="D16" s="45"/>
      <c r="E16" s="45"/>
      <c r="F16" s="45"/>
      <c r="G16" s="45"/>
      <c r="H16" s="45"/>
      <c r="I16" s="142"/>
      <c r="J16" s="45"/>
      <c r="K16" s="49"/>
    </row>
    <row r="17" s="1" customFormat="1" ht="14.4" customHeight="1">
      <c r="B17" s="44"/>
      <c r="C17" s="45"/>
      <c r="D17" s="38" t="s">
        <v>32</v>
      </c>
      <c r="E17" s="45"/>
      <c r="F17" s="45"/>
      <c r="G17" s="45"/>
      <c r="H17" s="45"/>
      <c r="I17" s="144" t="s">
        <v>29</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34</v>
      </c>
      <c r="E20" s="45"/>
      <c r="F20" s="45"/>
      <c r="G20" s="45"/>
      <c r="H20" s="45"/>
      <c r="I20" s="144" t="s">
        <v>29</v>
      </c>
      <c r="J20" s="33" t="s">
        <v>16</v>
      </c>
      <c r="K20" s="49"/>
    </row>
    <row r="21" s="1" customFormat="1" ht="18" customHeight="1">
      <c r="B21" s="44"/>
      <c r="C21" s="45"/>
      <c r="D21" s="45"/>
      <c r="E21" s="33" t="s">
        <v>30</v>
      </c>
      <c r="F21" s="45"/>
      <c r="G21" s="45"/>
      <c r="H21" s="45"/>
      <c r="I21" s="144" t="s">
        <v>31</v>
      </c>
      <c r="J21" s="33" t="s">
        <v>16</v>
      </c>
      <c r="K21" s="49"/>
    </row>
    <row r="22" s="1" customFormat="1" ht="6.96" customHeight="1">
      <c r="B22" s="44"/>
      <c r="C22" s="45"/>
      <c r="D22" s="45"/>
      <c r="E22" s="45"/>
      <c r="F22" s="45"/>
      <c r="G22" s="45"/>
      <c r="H22" s="45"/>
      <c r="I22" s="142"/>
      <c r="J22" s="45"/>
      <c r="K22" s="49"/>
    </row>
    <row r="23" s="1" customFormat="1" ht="14.4" customHeight="1">
      <c r="B23" s="44"/>
      <c r="C23" s="45"/>
      <c r="D23" s="38" t="s">
        <v>36</v>
      </c>
      <c r="E23" s="45"/>
      <c r="F23" s="45"/>
      <c r="G23" s="45"/>
      <c r="H23" s="45"/>
      <c r="I23" s="142"/>
      <c r="J23" s="45"/>
      <c r="K23" s="49"/>
    </row>
    <row r="24" s="6" customFormat="1" ht="16.5" customHeight="1">
      <c r="B24" s="146"/>
      <c r="C24" s="147"/>
      <c r="D24" s="147"/>
      <c r="E24" s="42" t="s">
        <v>16</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38</v>
      </c>
      <c r="E27" s="45"/>
      <c r="F27" s="45"/>
      <c r="G27" s="45"/>
      <c r="H27" s="45"/>
      <c r="I27" s="142"/>
      <c r="J27" s="153">
        <f>ROUND(J78,2)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40</v>
      </c>
      <c r="G29" s="45"/>
      <c r="H29" s="45"/>
      <c r="I29" s="154" t="s">
        <v>39</v>
      </c>
      <c r="J29" s="50" t="s">
        <v>41</v>
      </c>
      <c r="K29" s="49"/>
    </row>
    <row r="30" s="1" customFormat="1" ht="14.4" customHeight="1">
      <c r="B30" s="44"/>
      <c r="C30" s="45"/>
      <c r="D30" s="53" t="s">
        <v>42</v>
      </c>
      <c r="E30" s="53" t="s">
        <v>43</v>
      </c>
      <c r="F30" s="155">
        <f>ROUND(SUM(BE78:BE83), 2)</f>
        <v>0</v>
      </c>
      <c r="G30" s="45"/>
      <c r="H30" s="45"/>
      <c r="I30" s="156">
        <v>0.20999999999999999</v>
      </c>
      <c r="J30" s="155">
        <f>ROUND(ROUND((SUM(BE78:BE83)), 2)*I30, 2)</f>
        <v>0</v>
      </c>
      <c r="K30" s="49"/>
    </row>
    <row r="31" s="1" customFormat="1" ht="14.4" customHeight="1">
      <c r="B31" s="44"/>
      <c r="C31" s="45"/>
      <c r="D31" s="45"/>
      <c r="E31" s="53" t="s">
        <v>44</v>
      </c>
      <c r="F31" s="155">
        <f>ROUND(SUM(BF78:BF83), 2)</f>
        <v>0</v>
      </c>
      <c r="G31" s="45"/>
      <c r="H31" s="45"/>
      <c r="I31" s="156">
        <v>0.14999999999999999</v>
      </c>
      <c r="J31" s="155">
        <f>ROUND(ROUND((SUM(BF78:BF83)), 2)*I31, 2)</f>
        <v>0</v>
      </c>
      <c r="K31" s="49"/>
    </row>
    <row r="32" hidden="1" s="1" customFormat="1" ht="14.4" customHeight="1">
      <c r="B32" s="44"/>
      <c r="C32" s="45"/>
      <c r="D32" s="45"/>
      <c r="E32" s="53" t="s">
        <v>45</v>
      </c>
      <c r="F32" s="155">
        <f>ROUND(SUM(BG78:BG83), 2)</f>
        <v>0</v>
      </c>
      <c r="G32" s="45"/>
      <c r="H32" s="45"/>
      <c r="I32" s="156">
        <v>0.20999999999999999</v>
      </c>
      <c r="J32" s="155">
        <v>0</v>
      </c>
      <c r="K32" s="49"/>
    </row>
    <row r="33" hidden="1" s="1" customFormat="1" ht="14.4" customHeight="1">
      <c r="B33" s="44"/>
      <c r="C33" s="45"/>
      <c r="D33" s="45"/>
      <c r="E33" s="53" t="s">
        <v>46</v>
      </c>
      <c r="F33" s="155">
        <f>ROUND(SUM(BH78:BH83), 2)</f>
        <v>0</v>
      </c>
      <c r="G33" s="45"/>
      <c r="H33" s="45"/>
      <c r="I33" s="156">
        <v>0.14999999999999999</v>
      </c>
      <c r="J33" s="155">
        <v>0</v>
      </c>
      <c r="K33" s="49"/>
    </row>
    <row r="34" hidden="1" s="1" customFormat="1" ht="14.4" customHeight="1">
      <c r="B34" s="44"/>
      <c r="C34" s="45"/>
      <c r="D34" s="45"/>
      <c r="E34" s="53" t="s">
        <v>47</v>
      </c>
      <c r="F34" s="155">
        <f>ROUND(SUM(BI78:BI83),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48</v>
      </c>
      <c r="E36" s="96"/>
      <c r="F36" s="96"/>
      <c r="G36" s="159" t="s">
        <v>49</v>
      </c>
      <c r="H36" s="160" t="s">
        <v>50</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108</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Rekonstrulce kanalizace ul. Bořivojova a Jagellonská Praha 3</v>
      </c>
      <c r="F45" s="38"/>
      <c r="G45" s="38"/>
      <c r="H45" s="38"/>
      <c r="I45" s="142"/>
      <c r="J45" s="45"/>
      <c r="K45" s="49"/>
    </row>
    <row r="46" s="1" customFormat="1" ht="14.4" customHeight="1">
      <c r="B46" s="44"/>
      <c r="C46" s="38" t="s">
        <v>106</v>
      </c>
      <c r="D46" s="45"/>
      <c r="E46" s="45"/>
      <c r="F46" s="45"/>
      <c r="G46" s="45"/>
      <c r="H46" s="45"/>
      <c r="I46" s="142"/>
      <c r="J46" s="45"/>
      <c r="K46" s="49"/>
    </row>
    <row r="47" s="1" customFormat="1" ht="17.25" customHeight="1">
      <c r="B47" s="44"/>
      <c r="C47" s="45"/>
      <c r="D47" s="45"/>
      <c r="E47" s="143" t="str">
        <f>E9</f>
        <v>VRN - Vedlejší rozpočtové náklady</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24</v>
      </c>
      <c r="D49" s="45"/>
      <c r="E49" s="45"/>
      <c r="F49" s="33" t="str">
        <f>F12</f>
        <v>Praha 3</v>
      </c>
      <c r="G49" s="45"/>
      <c r="H49" s="45"/>
      <c r="I49" s="144" t="s">
        <v>26</v>
      </c>
      <c r="J49" s="145" t="str">
        <f>IF(J12="","",J12)</f>
        <v>2. 8. 2018</v>
      </c>
      <c r="K49" s="49"/>
    </row>
    <row r="50" s="1" customFormat="1" ht="6.96" customHeight="1">
      <c r="B50" s="44"/>
      <c r="C50" s="45"/>
      <c r="D50" s="45"/>
      <c r="E50" s="45"/>
      <c r="F50" s="45"/>
      <c r="G50" s="45"/>
      <c r="H50" s="45"/>
      <c r="I50" s="142"/>
      <c r="J50" s="45"/>
      <c r="K50" s="49"/>
    </row>
    <row r="51" s="1" customFormat="1">
      <c r="B51" s="44"/>
      <c r="C51" s="38" t="s">
        <v>28</v>
      </c>
      <c r="D51" s="45"/>
      <c r="E51" s="45"/>
      <c r="F51" s="33" t="str">
        <f>E15</f>
        <v xml:space="preserve"> </v>
      </c>
      <c r="G51" s="45"/>
      <c r="H51" s="45"/>
      <c r="I51" s="144" t="s">
        <v>34</v>
      </c>
      <c r="J51" s="42" t="str">
        <f>E21</f>
        <v xml:space="preserve"> </v>
      </c>
      <c r="K51" s="49"/>
    </row>
    <row r="52" s="1" customFormat="1" ht="14.4" customHeight="1">
      <c r="B52" s="44"/>
      <c r="C52" s="38" t="s">
        <v>32</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109</v>
      </c>
      <c r="D54" s="157"/>
      <c r="E54" s="157"/>
      <c r="F54" s="157"/>
      <c r="G54" s="157"/>
      <c r="H54" s="157"/>
      <c r="I54" s="171"/>
      <c r="J54" s="172" t="s">
        <v>110</v>
      </c>
      <c r="K54" s="173"/>
    </row>
    <row r="55" s="1" customFormat="1" ht="10.32" customHeight="1">
      <c r="B55" s="44"/>
      <c r="C55" s="45"/>
      <c r="D55" s="45"/>
      <c r="E55" s="45"/>
      <c r="F55" s="45"/>
      <c r="G55" s="45"/>
      <c r="H55" s="45"/>
      <c r="I55" s="142"/>
      <c r="J55" s="45"/>
      <c r="K55" s="49"/>
    </row>
    <row r="56" s="1" customFormat="1" ht="29.28" customHeight="1">
      <c r="B56" s="44"/>
      <c r="C56" s="174" t="s">
        <v>111</v>
      </c>
      <c r="D56" s="45"/>
      <c r="E56" s="45"/>
      <c r="F56" s="45"/>
      <c r="G56" s="45"/>
      <c r="H56" s="45"/>
      <c r="I56" s="142"/>
      <c r="J56" s="153">
        <f>J78</f>
        <v>0</v>
      </c>
      <c r="K56" s="49"/>
      <c r="AU56" s="22" t="s">
        <v>112</v>
      </c>
    </row>
    <row r="57" s="7" customFormat="1" ht="24.96" customHeight="1">
      <c r="B57" s="175"/>
      <c r="C57" s="176"/>
      <c r="D57" s="177" t="s">
        <v>939</v>
      </c>
      <c r="E57" s="178"/>
      <c r="F57" s="178"/>
      <c r="G57" s="178"/>
      <c r="H57" s="178"/>
      <c r="I57" s="179"/>
      <c r="J57" s="180">
        <f>J79</f>
        <v>0</v>
      </c>
      <c r="K57" s="181"/>
    </row>
    <row r="58" s="8" customFormat="1" ht="19.92" customHeight="1">
      <c r="B58" s="182"/>
      <c r="C58" s="183"/>
      <c r="D58" s="184" t="s">
        <v>940</v>
      </c>
      <c r="E58" s="185"/>
      <c r="F58" s="185"/>
      <c r="G58" s="185"/>
      <c r="H58" s="185"/>
      <c r="I58" s="186"/>
      <c r="J58" s="187">
        <f>J80</f>
        <v>0</v>
      </c>
      <c r="K58" s="188"/>
    </row>
    <row r="59" s="1" customFormat="1" ht="21.84" customHeight="1">
      <c r="B59" s="44"/>
      <c r="C59" s="45"/>
      <c r="D59" s="45"/>
      <c r="E59" s="45"/>
      <c r="F59" s="45"/>
      <c r="G59" s="45"/>
      <c r="H59" s="45"/>
      <c r="I59" s="142"/>
      <c r="J59" s="45"/>
      <c r="K59" s="49"/>
    </row>
    <row r="60" s="1" customFormat="1" ht="6.96" customHeight="1">
      <c r="B60" s="65"/>
      <c r="C60" s="66"/>
      <c r="D60" s="66"/>
      <c r="E60" s="66"/>
      <c r="F60" s="66"/>
      <c r="G60" s="66"/>
      <c r="H60" s="66"/>
      <c r="I60" s="164"/>
      <c r="J60" s="66"/>
      <c r="K60" s="67"/>
    </row>
    <row r="64" s="1" customFormat="1" ht="6.96" customHeight="1">
      <c r="B64" s="68"/>
      <c r="C64" s="69"/>
      <c r="D64" s="69"/>
      <c r="E64" s="69"/>
      <c r="F64" s="69"/>
      <c r="G64" s="69"/>
      <c r="H64" s="69"/>
      <c r="I64" s="167"/>
      <c r="J64" s="69"/>
      <c r="K64" s="69"/>
      <c r="L64" s="70"/>
    </row>
    <row r="65" s="1" customFormat="1" ht="36.96" customHeight="1">
      <c r="B65" s="44"/>
      <c r="C65" s="71" t="s">
        <v>122</v>
      </c>
      <c r="D65" s="72"/>
      <c r="E65" s="72"/>
      <c r="F65" s="72"/>
      <c r="G65" s="72"/>
      <c r="H65" s="72"/>
      <c r="I65" s="189"/>
      <c r="J65" s="72"/>
      <c r="K65" s="72"/>
      <c r="L65" s="70"/>
    </row>
    <row r="66" s="1" customFormat="1" ht="6.96" customHeight="1">
      <c r="B66" s="44"/>
      <c r="C66" s="72"/>
      <c r="D66" s="72"/>
      <c r="E66" s="72"/>
      <c r="F66" s="72"/>
      <c r="G66" s="72"/>
      <c r="H66" s="72"/>
      <c r="I66" s="189"/>
      <c r="J66" s="72"/>
      <c r="K66" s="72"/>
      <c r="L66" s="70"/>
    </row>
    <row r="67" s="1" customFormat="1" ht="14.4" customHeight="1">
      <c r="B67" s="44"/>
      <c r="C67" s="74" t="s">
        <v>18</v>
      </c>
      <c r="D67" s="72"/>
      <c r="E67" s="72"/>
      <c r="F67" s="72"/>
      <c r="G67" s="72"/>
      <c r="H67" s="72"/>
      <c r="I67" s="189"/>
      <c r="J67" s="72"/>
      <c r="K67" s="72"/>
      <c r="L67" s="70"/>
    </row>
    <row r="68" s="1" customFormat="1" ht="16.5" customHeight="1">
      <c r="B68" s="44"/>
      <c r="C68" s="72"/>
      <c r="D68" s="72"/>
      <c r="E68" s="190" t="str">
        <f>E7</f>
        <v>Rekonstrulce kanalizace ul. Bořivojova a Jagellonská Praha 3</v>
      </c>
      <c r="F68" s="74"/>
      <c r="G68" s="74"/>
      <c r="H68" s="74"/>
      <c r="I68" s="189"/>
      <c r="J68" s="72"/>
      <c r="K68" s="72"/>
      <c r="L68" s="70"/>
    </row>
    <row r="69" s="1" customFormat="1" ht="14.4" customHeight="1">
      <c r="B69" s="44"/>
      <c r="C69" s="74" t="s">
        <v>106</v>
      </c>
      <c r="D69" s="72"/>
      <c r="E69" s="72"/>
      <c r="F69" s="72"/>
      <c r="G69" s="72"/>
      <c r="H69" s="72"/>
      <c r="I69" s="189"/>
      <c r="J69" s="72"/>
      <c r="K69" s="72"/>
      <c r="L69" s="70"/>
    </row>
    <row r="70" s="1" customFormat="1" ht="17.25" customHeight="1">
      <c r="B70" s="44"/>
      <c r="C70" s="72"/>
      <c r="D70" s="72"/>
      <c r="E70" s="80" t="str">
        <f>E9</f>
        <v>VRN - Vedlejší rozpočtové náklady</v>
      </c>
      <c r="F70" s="72"/>
      <c r="G70" s="72"/>
      <c r="H70" s="72"/>
      <c r="I70" s="189"/>
      <c r="J70" s="72"/>
      <c r="K70" s="72"/>
      <c r="L70" s="70"/>
    </row>
    <row r="71" s="1" customFormat="1" ht="6.96" customHeight="1">
      <c r="B71" s="44"/>
      <c r="C71" s="72"/>
      <c r="D71" s="72"/>
      <c r="E71" s="72"/>
      <c r="F71" s="72"/>
      <c r="G71" s="72"/>
      <c r="H71" s="72"/>
      <c r="I71" s="189"/>
      <c r="J71" s="72"/>
      <c r="K71" s="72"/>
      <c r="L71" s="70"/>
    </row>
    <row r="72" s="1" customFormat="1" ht="18" customHeight="1">
      <c r="B72" s="44"/>
      <c r="C72" s="74" t="s">
        <v>24</v>
      </c>
      <c r="D72" s="72"/>
      <c r="E72" s="72"/>
      <c r="F72" s="191" t="str">
        <f>F12</f>
        <v>Praha 3</v>
      </c>
      <c r="G72" s="72"/>
      <c r="H72" s="72"/>
      <c r="I72" s="192" t="s">
        <v>26</v>
      </c>
      <c r="J72" s="83" t="str">
        <f>IF(J12="","",J12)</f>
        <v>2. 8. 2018</v>
      </c>
      <c r="K72" s="72"/>
      <c r="L72" s="70"/>
    </row>
    <row r="73" s="1" customFormat="1" ht="6.96" customHeight="1">
      <c r="B73" s="44"/>
      <c r="C73" s="72"/>
      <c r="D73" s="72"/>
      <c r="E73" s="72"/>
      <c r="F73" s="72"/>
      <c r="G73" s="72"/>
      <c r="H73" s="72"/>
      <c r="I73" s="189"/>
      <c r="J73" s="72"/>
      <c r="K73" s="72"/>
      <c r="L73" s="70"/>
    </row>
    <row r="74" s="1" customFormat="1">
      <c r="B74" s="44"/>
      <c r="C74" s="74" t="s">
        <v>28</v>
      </c>
      <c r="D74" s="72"/>
      <c r="E74" s="72"/>
      <c r="F74" s="191" t="str">
        <f>E15</f>
        <v xml:space="preserve"> </v>
      </c>
      <c r="G74" s="72"/>
      <c r="H74" s="72"/>
      <c r="I74" s="192" t="s">
        <v>34</v>
      </c>
      <c r="J74" s="191" t="str">
        <f>E21</f>
        <v xml:space="preserve"> </v>
      </c>
      <c r="K74" s="72"/>
      <c r="L74" s="70"/>
    </row>
    <row r="75" s="1" customFormat="1" ht="14.4" customHeight="1">
      <c r="B75" s="44"/>
      <c r="C75" s="74" t="s">
        <v>32</v>
      </c>
      <c r="D75" s="72"/>
      <c r="E75" s="72"/>
      <c r="F75" s="191" t="str">
        <f>IF(E18="","",E18)</f>
        <v/>
      </c>
      <c r="G75" s="72"/>
      <c r="H75" s="72"/>
      <c r="I75" s="189"/>
      <c r="J75" s="72"/>
      <c r="K75" s="72"/>
      <c r="L75" s="70"/>
    </row>
    <row r="76" s="1" customFormat="1" ht="10.32" customHeight="1">
      <c r="B76" s="44"/>
      <c r="C76" s="72"/>
      <c r="D76" s="72"/>
      <c r="E76" s="72"/>
      <c r="F76" s="72"/>
      <c r="G76" s="72"/>
      <c r="H76" s="72"/>
      <c r="I76" s="189"/>
      <c r="J76" s="72"/>
      <c r="K76" s="72"/>
      <c r="L76" s="70"/>
    </row>
    <row r="77" s="9" customFormat="1" ht="29.28" customHeight="1">
      <c r="B77" s="193"/>
      <c r="C77" s="194" t="s">
        <v>123</v>
      </c>
      <c r="D77" s="195" t="s">
        <v>57</v>
      </c>
      <c r="E77" s="195" t="s">
        <v>53</v>
      </c>
      <c r="F77" s="195" t="s">
        <v>124</v>
      </c>
      <c r="G77" s="195" t="s">
        <v>125</v>
      </c>
      <c r="H77" s="195" t="s">
        <v>126</v>
      </c>
      <c r="I77" s="196" t="s">
        <v>127</v>
      </c>
      <c r="J77" s="195" t="s">
        <v>110</v>
      </c>
      <c r="K77" s="197" t="s">
        <v>128</v>
      </c>
      <c r="L77" s="198"/>
      <c r="M77" s="100" t="s">
        <v>129</v>
      </c>
      <c r="N77" s="101" t="s">
        <v>42</v>
      </c>
      <c r="O77" s="101" t="s">
        <v>130</v>
      </c>
      <c r="P77" s="101" t="s">
        <v>131</v>
      </c>
      <c r="Q77" s="101" t="s">
        <v>132</v>
      </c>
      <c r="R77" s="101" t="s">
        <v>133</v>
      </c>
      <c r="S77" s="101" t="s">
        <v>134</v>
      </c>
      <c r="T77" s="102" t="s">
        <v>135</v>
      </c>
    </row>
    <row r="78" s="1" customFormat="1" ht="29.28" customHeight="1">
      <c r="B78" s="44"/>
      <c r="C78" s="106" t="s">
        <v>111</v>
      </c>
      <c r="D78" s="72"/>
      <c r="E78" s="72"/>
      <c r="F78" s="72"/>
      <c r="G78" s="72"/>
      <c r="H78" s="72"/>
      <c r="I78" s="189"/>
      <c r="J78" s="199">
        <f>BK78</f>
        <v>0</v>
      </c>
      <c r="K78" s="72"/>
      <c r="L78" s="70"/>
      <c r="M78" s="103"/>
      <c r="N78" s="104"/>
      <c r="O78" s="104"/>
      <c r="P78" s="200">
        <f>P79</f>
        <v>0</v>
      </c>
      <c r="Q78" s="104"/>
      <c r="R78" s="200">
        <f>R79</f>
        <v>0</v>
      </c>
      <c r="S78" s="104"/>
      <c r="T78" s="201">
        <f>T79</f>
        <v>0</v>
      </c>
      <c r="AT78" s="22" t="s">
        <v>71</v>
      </c>
      <c r="AU78" s="22" t="s">
        <v>112</v>
      </c>
      <c r="BK78" s="202">
        <f>BK79</f>
        <v>0</v>
      </c>
    </row>
    <row r="79" s="10" customFormat="1" ht="37.44001" customHeight="1">
      <c r="B79" s="203"/>
      <c r="C79" s="204"/>
      <c r="D79" s="205" t="s">
        <v>71</v>
      </c>
      <c r="E79" s="206" t="s">
        <v>136</v>
      </c>
      <c r="F79" s="206" t="s">
        <v>136</v>
      </c>
      <c r="G79" s="204"/>
      <c r="H79" s="204"/>
      <c r="I79" s="207"/>
      <c r="J79" s="208">
        <f>BK79</f>
        <v>0</v>
      </c>
      <c r="K79" s="204"/>
      <c r="L79" s="209"/>
      <c r="M79" s="210"/>
      <c r="N79" s="211"/>
      <c r="O79" s="211"/>
      <c r="P79" s="212">
        <f>P80</f>
        <v>0</v>
      </c>
      <c r="Q79" s="211"/>
      <c r="R79" s="212">
        <f>R80</f>
        <v>0</v>
      </c>
      <c r="S79" s="211"/>
      <c r="T79" s="213">
        <f>T80</f>
        <v>0</v>
      </c>
      <c r="AR79" s="214" t="s">
        <v>80</v>
      </c>
      <c r="AT79" s="215" t="s">
        <v>71</v>
      </c>
      <c r="AU79" s="215" t="s">
        <v>72</v>
      </c>
      <c r="AY79" s="214" t="s">
        <v>138</v>
      </c>
      <c r="BK79" s="216">
        <f>BK80</f>
        <v>0</v>
      </c>
    </row>
    <row r="80" s="10" customFormat="1" ht="19.92" customHeight="1">
      <c r="B80" s="203"/>
      <c r="C80" s="204"/>
      <c r="D80" s="205" t="s">
        <v>71</v>
      </c>
      <c r="E80" s="217" t="s">
        <v>941</v>
      </c>
      <c r="F80" s="217" t="s">
        <v>942</v>
      </c>
      <c r="G80" s="204"/>
      <c r="H80" s="204"/>
      <c r="I80" s="207"/>
      <c r="J80" s="218">
        <f>BK80</f>
        <v>0</v>
      </c>
      <c r="K80" s="204"/>
      <c r="L80" s="209"/>
      <c r="M80" s="210"/>
      <c r="N80" s="211"/>
      <c r="O80" s="211"/>
      <c r="P80" s="212">
        <f>SUM(P81:P83)</f>
        <v>0</v>
      </c>
      <c r="Q80" s="211"/>
      <c r="R80" s="212">
        <f>SUM(R81:R83)</f>
        <v>0</v>
      </c>
      <c r="S80" s="211"/>
      <c r="T80" s="213">
        <f>SUM(T81:T83)</f>
        <v>0</v>
      </c>
      <c r="AR80" s="214" t="s">
        <v>80</v>
      </c>
      <c r="AT80" s="215" t="s">
        <v>71</v>
      </c>
      <c r="AU80" s="215" t="s">
        <v>80</v>
      </c>
      <c r="AY80" s="214" t="s">
        <v>138</v>
      </c>
      <c r="BK80" s="216">
        <f>SUM(BK81:BK83)</f>
        <v>0</v>
      </c>
    </row>
    <row r="81" s="1" customFormat="1" ht="16.5" customHeight="1">
      <c r="B81" s="44"/>
      <c r="C81" s="219" t="s">
        <v>80</v>
      </c>
      <c r="D81" s="219" t="s">
        <v>140</v>
      </c>
      <c r="E81" s="220" t="s">
        <v>943</v>
      </c>
      <c r="F81" s="221" t="s">
        <v>944</v>
      </c>
      <c r="G81" s="222" t="s">
        <v>945</v>
      </c>
      <c r="H81" s="223">
        <v>1</v>
      </c>
      <c r="I81" s="224"/>
      <c r="J81" s="225">
        <f>ROUND(I81*H81,2)</f>
        <v>0</v>
      </c>
      <c r="K81" s="221" t="s">
        <v>16</v>
      </c>
      <c r="L81" s="70"/>
      <c r="M81" s="226" t="s">
        <v>16</v>
      </c>
      <c r="N81" s="227" t="s">
        <v>43</v>
      </c>
      <c r="O81" s="45"/>
      <c r="P81" s="228">
        <f>O81*H81</f>
        <v>0</v>
      </c>
      <c r="Q81" s="228">
        <v>0</v>
      </c>
      <c r="R81" s="228">
        <f>Q81*H81</f>
        <v>0</v>
      </c>
      <c r="S81" s="228">
        <v>0</v>
      </c>
      <c r="T81" s="229">
        <f>S81*H81</f>
        <v>0</v>
      </c>
      <c r="AR81" s="22" t="s">
        <v>145</v>
      </c>
      <c r="AT81" s="22" t="s">
        <v>140</v>
      </c>
      <c r="AU81" s="22" t="s">
        <v>82</v>
      </c>
      <c r="AY81" s="22" t="s">
        <v>138</v>
      </c>
      <c r="BE81" s="230">
        <f>IF(N81="základní",J81,0)</f>
        <v>0</v>
      </c>
      <c r="BF81" s="230">
        <f>IF(N81="snížená",J81,0)</f>
        <v>0</v>
      </c>
      <c r="BG81" s="230">
        <f>IF(N81="zákl. přenesená",J81,0)</f>
        <v>0</v>
      </c>
      <c r="BH81" s="230">
        <f>IF(N81="sníž. přenesená",J81,0)</f>
        <v>0</v>
      </c>
      <c r="BI81" s="230">
        <f>IF(N81="nulová",J81,0)</f>
        <v>0</v>
      </c>
      <c r="BJ81" s="22" t="s">
        <v>80</v>
      </c>
      <c r="BK81" s="230">
        <f>ROUND(I81*H81,2)</f>
        <v>0</v>
      </c>
      <c r="BL81" s="22" t="s">
        <v>145</v>
      </c>
      <c r="BM81" s="22" t="s">
        <v>946</v>
      </c>
    </row>
    <row r="82" s="1" customFormat="1" ht="16.5" customHeight="1">
      <c r="B82" s="44"/>
      <c r="C82" s="219" t="s">
        <v>82</v>
      </c>
      <c r="D82" s="219" t="s">
        <v>140</v>
      </c>
      <c r="E82" s="220" t="s">
        <v>947</v>
      </c>
      <c r="F82" s="221" t="s">
        <v>948</v>
      </c>
      <c r="G82" s="222" t="s">
        <v>945</v>
      </c>
      <c r="H82" s="223">
        <v>1</v>
      </c>
      <c r="I82" s="224"/>
      <c r="J82" s="225">
        <f>ROUND(I82*H82,2)</f>
        <v>0</v>
      </c>
      <c r="K82" s="221" t="s">
        <v>16</v>
      </c>
      <c r="L82" s="70"/>
      <c r="M82" s="226" t="s">
        <v>16</v>
      </c>
      <c r="N82" s="227" t="s">
        <v>43</v>
      </c>
      <c r="O82" s="45"/>
      <c r="P82" s="228">
        <f>O82*H82</f>
        <v>0</v>
      </c>
      <c r="Q82" s="228">
        <v>0</v>
      </c>
      <c r="R82" s="228">
        <f>Q82*H82</f>
        <v>0</v>
      </c>
      <c r="S82" s="228">
        <v>0</v>
      </c>
      <c r="T82" s="229">
        <f>S82*H82</f>
        <v>0</v>
      </c>
      <c r="AR82" s="22" t="s">
        <v>145</v>
      </c>
      <c r="AT82" s="22" t="s">
        <v>140</v>
      </c>
      <c r="AU82" s="22" t="s">
        <v>82</v>
      </c>
      <c r="AY82" s="22" t="s">
        <v>138</v>
      </c>
      <c r="BE82" s="230">
        <f>IF(N82="základní",J82,0)</f>
        <v>0</v>
      </c>
      <c r="BF82" s="230">
        <f>IF(N82="snížená",J82,0)</f>
        <v>0</v>
      </c>
      <c r="BG82" s="230">
        <f>IF(N82="zákl. přenesená",J82,0)</f>
        <v>0</v>
      </c>
      <c r="BH82" s="230">
        <f>IF(N82="sníž. přenesená",J82,0)</f>
        <v>0</v>
      </c>
      <c r="BI82" s="230">
        <f>IF(N82="nulová",J82,0)</f>
        <v>0</v>
      </c>
      <c r="BJ82" s="22" t="s">
        <v>80</v>
      </c>
      <c r="BK82" s="230">
        <f>ROUND(I82*H82,2)</f>
        <v>0</v>
      </c>
      <c r="BL82" s="22" t="s">
        <v>145</v>
      </c>
      <c r="BM82" s="22" t="s">
        <v>949</v>
      </c>
    </row>
    <row r="83" s="1" customFormat="1" ht="16.5" customHeight="1">
      <c r="B83" s="44"/>
      <c r="C83" s="219" t="s">
        <v>158</v>
      </c>
      <c r="D83" s="219" t="s">
        <v>140</v>
      </c>
      <c r="E83" s="220" t="s">
        <v>950</v>
      </c>
      <c r="F83" s="221" t="s">
        <v>951</v>
      </c>
      <c r="G83" s="222" t="s">
        <v>945</v>
      </c>
      <c r="H83" s="223">
        <v>1</v>
      </c>
      <c r="I83" s="224"/>
      <c r="J83" s="225">
        <f>ROUND(I83*H83,2)</f>
        <v>0</v>
      </c>
      <c r="K83" s="221" t="s">
        <v>16</v>
      </c>
      <c r="L83" s="70"/>
      <c r="M83" s="226" t="s">
        <v>16</v>
      </c>
      <c r="N83" s="269" t="s">
        <v>43</v>
      </c>
      <c r="O83" s="270"/>
      <c r="P83" s="271">
        <f>O83*H83</f>
        <v>0</v>
      </c>
      <c r="Q83" s="271">
        <v>0</v>
      </c>
      <c r="R83" s="271">
        <f>Q83*H83</f>
        <v>0</v>
      </c>
      <c r="S83" s="271">
        <v>0</v>
      </c>
      <c r="T83" s="272">
        <f>S83*H83</f>
        <v>0</v>
      </c>
      <c r="AR83" s="22" t="s">
        <v>145</v>
      </c>
      <c r="AT83" s="22" t="s">
        <v>140</v>
      </c>
      <c r="AU83" s="22" t="s">
        <v>82</v>
      </c>
      <c r="AY83" s="22" t="s">
        <v>138</v>
      </c>
      <c r="BE83" s="230">
        <f>IF(N83="základní",J83,0)</f>
        <v>0</v>
      </c>
      <c r="BF83" s="230">
        <f>IF(N83="snížená",J83,0)</f>
        <v>0</v>
      </c>
      <c r="BG83" s="230">
        <f>IF(N83="zákl. přenesená",J83,0)</f>
        <v>0</v>
      </c>
      <c r="BH83" s="230">
        <f>IF(N83="sníž. přenesená",J83,0)</f>
        <v>0</v>
      </c>
      <c r="BI83" s="230">
        <f>IF(N83="nulová",J83,0)</f>
        <v>0</v>
      </c>
      <c r="BJ83" s="22" t="s">
        <v>80</v>
      </c>
      <c r="BK83" s="230">
        <f>ROUND(I83*H83,2)</f>
        <v>0</v>
      </c>
      <c r="BL83" s="22" t="s">
        <v>145</v>
      </c>
      <c r="BM83" s="22" t="s">
        <v>952</v>
      </c>
    </row>
    <row r="84" s="1" customFormat="1" ht="6.96" customHeight="1">
      <c r="B84" s="65"/>
      <c r="C84" s="66"/>
      <c r="D84" s="66"/>
      <c r="E84" s="66"/>
      <c r="F84" s="66"/>
      <c r="G84" s="66"/>
      <c r="H84" s="66"/>
      <c r="I84" s="164"/>
      <c r="J84" s="66"/>
      <c r="K84" s="66"/>
      <c r="L84" s="70"/>
    </row>
  </sheetData>
  <sheetProtection sheet="1" autoFilter="0" formatColumns="0" formatRows="0" objects="1" scenarios="1" spinCount="100000" saltValue="fwLbndxL2jJhNLZn3QwiOdoQ6vwwjzcHdWy8dG74iZC/EG9K3A3dM50W/R1Le8HcR6k4msNjnHkwpRDmzUtofA==" hashValue="v9mzjC8PHvrn58zqWOxiET3XUrRB3BKNcLQRdNtkws4lbRApu1KV2Hd/y5BelU1ZfUwQ5tHrf2m8N/PMZx77oQ==" algorithmName="SHA-512" password="CC35"/>
  <autoFilter ref="C77:K83"/>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100</v>
      </c>
      <c r="G1" s="137" t="s">
        <v>101</v>
      </c>
      <c r="H1" s="137"/>
      <c r="I1" s="138"/>
      <c r="J1" s="137" t="s">
        <v>102</v>
      </c>
      <c r="K1" s="136" t="s">
        <v>103</v>
      </c>
      <c r="L1" s="137" t="s">
        <v>104</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99</v>
      </c>
    </row>
    <row r="3" ht="6.96" customHeight="1">
      <c r="B3" s="23"/>
      <c r="C3" s="24"/>
      <c r="D3" s="24"/>
      <c r="E3" s="24"/>
      <c r="F3" s="24"/>
      <c r="G3" s="24"/>
      <c r="H3" s="24"/>
      <c r="I3" s="139"/>
      <c r="J3" s="24"/>
      <c r="K3" s="25"/>
      <c r="AT3" s="22" t="s">
        <v>82</v>
      </c>
    </row>
    <row r="4" ht="36.96" customHeight="1">
      <c r="B4" s="26"/>
      <c r="C4" s="27"/>
      <c r="D4" s="28" t="s">
        <v>105</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Rekonstrulce kanalizace ul. Bořivojova a Jagellonská Praha 3</v>
      </c>
      <c r="F7" s="38"/>
      <c r="G7" s="38"/>
      <c r="H7" s="38"/>
      <c r="I7" s="140"/>
      <c r="J7" s="27"/>
      <c r="K7" s="29"/>
    </row>
    <row r="8" s="1" customFormat="1">
      <c r="B8" s="44"/>
      <c r="C8" s="45"/>
      <c r="D8" s="38" t="s">
        <v>106</v>
      </c>
      <c r="E8" s="45"/>
      <c r="F8" s="45"/>
      <c r="G8" s="45"/>
      <c r="H8" s="45"/>
      <c r="I8" s="142"/>
      <c r="J8" s="45"/>
      <c r="K8" s="49"/>
    </row>
    <row r="9" s="1" customFormat="1" ht="36.96" customHeight="1">
      <c r="B9" s="44"/>
      <c r="C9" s="45"/>
      <c r="D9" s="45"/>
      <c r="E9" s="143" t="s">
        <v>953</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16</v>
      </c>
      <c r="K11" s="49"/>
    </row>
    <row r="12" s="1" customFormat="1" ht="14.4" customHeight="1">
      <c r="B12" s="44"/>
      <c r="C12" s="45"/>
      <c r="D12" s="38" t="s">
        <v>24</v>
      </c>
      <c r="E12" s="45"/>
      <c r="F12" s="33" t="s">
        <v>25</v>
      </c>
      <c r="G12" s="45"/>
      <c r="H12" s="45"/>
      <c r="I12" s="144" t="s">
        <v>26</v>
      </c>
      <c r="J12" s="145" t="str">
        <f>'Rekapitulace stavby'!AN8</f>
        <v>2. 8. 2018</v>
      </c>
      <c r="K12" s="49"/>
    </row>
    <row r="13" s="1" customFormat="1" ht="10.8" customHeight="1">
      <c r="B13" s="44"/>
      <c r="C13" s="45"/>
      <c r="D13" s="45"/>
      <c r="E13" s="45"/>
      <c r="F13" s="45"/>
      <c r="G13" s="45"/>
      <c r="H13" s="45"/>
      <c r="I13" s="142"/>
      <c r="J13" s="45"/>
      <c r="K13" s="49"/>
    </row>
    <row r="14" s="1" customFormat="1" ht="14.4" customHeight="1">
      <c r="B14" s="44"/>
      <c r="C14" s="45"/>
      <c r="D14" s="38" t="s">
        <v>28</v>
      </c>
      <c r="E14" s="45"/>
      <c r="F14" s="45"/>
      <c r="G14" s="45"/>
      <c r="H14" s="45"/>
      <c r="I14" s="144" t="s">
        <v>29</v>
      </c>
      <c r="J14" s="33" t="s">
        <v>16</v>
      </c>
      <c r="K14" s="49"/>
    </row>
    <row r="15" s="1" customFormat="1" ht="18" customHeight="1">
      <c r="B15" s="44"/>
      <c r="C15" s="45"/>
      <c r="D15" s="45"/>
      <c r="E15" s="33" t="s">
        <v>30</v>
      </c>
      <c r="F15" s="45"/>
      <c r="G15" s="45"/>
      <c r="H15" s="45"/>
      <c r="I15" s="144" t="s">
        <v>31</v>
      </c>
      <c r="J15" s="33" t="s">
        <v>16</v>
      </c>
      <c r="K15" s="49"/>
    </row>
    <row r="16" s="1" customFormat="1" ht="6.96" customHeight="1">
      <c r="B16" s="44"/>
      <c r="C16" s="45"/>
      <c r="D16" s="45"/>
      <c r="E16" s="45"/>
      <c r="F16" s="45"/>
      <c r="G16" s="45"/>
      <c r="H16" s="45"/>
      <c r="I16" s="142"/>
      <c r="J16" s="45"/>
      <c r="K16" s="49"/>
    </row>
    <row r="17" s="1" customFormat="1" ht="14.4" customHeight="1">
      <c r="B17" s="44"/>
      <c r="C17" s="45"/>
      <c r="D17" s="38" t="s">
        <v>32</v>
      </c>
      <c r="E17" s="45"/>
      <c r="F17" s="45"/>
      <c r="G17" s="45"/>
      <c r="H17" s="45"/>
      <c r="I17" s="144" t="s">
        <v>29</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31</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34</v>
      </c>
      <c r="E20" s="45"/>
      <c r="F20" s="45"/>
      <c r="G20" s="45"/>
      <c r="H20" s="45"/>
      <c r="I20" s="144" t="s">
        <v>29</v>
      </c>
      <c r="J20" s="33" t="s">
        <v>16</v>
      </c>
      <c r="K20" s="49"/>
    </row>
    <row r="21" s="1" customFormat="1" ht="18" customHeight="1">
      <c r="B21" s="44"/>
      <c r="C21" s="45"/>
      <c r="D21" s="45"/>
      <c r="E21" s="33" t="s">
        <v>30</v>
      </c>
      <c r="F21" s="45"/>
      <c r="G21" s="45"/>
      <c r="H21" s="45"/>
      <c r="I21" s="144" t="s">
        <v>31</v>
      </c>
      <c r="J21" s="33" t="s">
        <v>16</v>
      </c>
      <c r="K21" s="49"/>
    </row>
    <row r="22" s="1" customFormat="1" ht="6.96" customHeight="1">
      <c r="B22" s="44"/>
      <c r="C22" s="45"/>
      <c r="D22" s="45"/>
      <c r="E22" s="45"/>
      <c r="F22" s="45"/>
      <c r="G22" s="45"/>
      <c r="H22" s="45"/>
      <c r="I22" s="142"/>
      <c r="J22" s="45"/>
      <c r="K22" s="49"/>
    </row>
    <row r="23" s="1" customFormat="1" ht="14.4" customHeight="1">
      <c r="B23" s="44"/>
      <c r="C23" s="45"/>
      <c r="D23" s="38" t="s">
        <v>36</v>
      </c>
      <c r="E23" s="45"/>
      <c r="F23" s="45"/>
      <c r="G23" s="45"/>
      <c r="H23" s="45"/>
      <c r="I23" s="142"/>
      <c r="J23" s="45"/>
      <c r="K23" s="49"/>
    </row>
    <row r="24" s="6" customFormat="1" ht="16.5" customHeight="1">
      <c r="B24" s="146"/>
      <c r="C24" s="147"/>
      <c r="D24" s="147"/>
      <c r="E24" s="42" t="s">
        <v>16</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38</v>
      </c>
      <c r="E27" s="45"/>
      <c r="F27" s="45"/>
      <c r="G27" s="45"/>
      <c r="H27" s="45"/>
      <c r="I27" s="142"/>
      <c r="J27" s="153">
        <f>ROUND(J78,2)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40</v>
      </c>
      <c r="G29" s="45"/>
      <c r="H29" s="45"/>
      <c r="I29" s="154" t="s">
        <v>39</v>
      </c>
      <c r="J29" s="50" t="s">
        <v>41</v>
      </c>
      <c r="K29" s="49"/>
    </row>
    <row r="30" s="1" customFormat="1" ht="14.4" customHeight="1">
      <c r="B30" s="44"/>
      <c r="C30" s="45"/>
      <c r="D30" s="53" t="s">
        <v>42</v>
      </c>
      <c r="E30" s="53" t="s">
        <v>43</v>
      </c>
      <c r="F30" s="155">
        <f>ROUND(SUM(BE78:BE95), 2)</f>
        <v>0</v>
      </c>
      <c r="G30" s="45"/>
      <c r="H30" s="45"/>
      <c r="I30" s="156">
        <v>0.20999999999999999</v>
      </c>
      <c r="J30" s="155">
        <f>ROUND(ROUND((SUM(BE78:BE95)), 2)*I30, 2)</f>
        <v>0</v>
      </c>
      <c r="K30" s="49"/>
    </row>
    <row r="31" s="1" customFormat="1" ht="14.4" customHeight="1">
      <c r="B31" s="44"/>
      <c r="C31" s="45"/>
      <c r="D31" s="45"/>
      <c r="E31" s="53" t="s">
        <v>44</v>
      </c>
      <c r="F31" s="155">
        <f>ROUND(SUM(BF78:BF95), 2)</f>
        <v>0</v>
      </c>
      <c r="G31" s="45"/>
      <c r="H31" s="45"/>
      <c r="I31" s="156">
        <v>0.14999999999999999</v>
      </c>
      <c r="J31" s="155">
        <f>ROUND(ROUND((SUM(BF78:BF95)), 2)*I31, 2)</f>
        <v>0</v>
      </c>
      <c r="K31" s="49"/>
    </row>
    <row r="32" hidden="1" s="1" customFormat="1" ht="14.4" customHeight="1">
      <c r="B32" s="44"/>
      <c r="C32" s="45"/>
      <c r="D32" s="45"/>
      <c r="E32" s="53" t="s">
        <v>45</v>
      </c>
      <c r="F32" s="155">
        <f>ROUND(SUM(BG78:BG95), 2)</f>
        <v>0</v>
      </c>
      <c r="G32" s="45"/>
      <c r="H32" s="45"/>
      <c r="I32" s="156">
        <v>0.20999999999999999</v>
      </c>
      <c r="J32" s="155">
        <v>0</v>
      </c>
      <c r="K32" s="49"/>
    </row>
    <row r="33" hidden="1" s="1" customFormat="1" ht="14.4" customHeight="1">
      <c r="B33" s="44"/>
      <c r="C33" s="45"/>
      <c r="D33" s="45"/>
      <c r="E33" s="53" t="s">
        <v>46</v>
      </c>
      <c r="F33" s="155">
        <f>ROUND(SUM(BH78:BH95), 2)</f>
        <v>0</v>
      </c>
      <c r="G33" s="45"/>
      <c r="H33" s="45"/>
      <c r="I33" s="156">
        <v>0.14999999999999999</v>
      </c>
      <c r="J33" s="155">
        <v>0</v>
      </c>
      <c r="K33" s="49"/>
    </row>
    <row r="34" hidden="1" s="1" customFormat="1" ht="14.4" customHeight="1">
      <c r="B34" s="44"/>
      <c r="C34" s="45"/>
      <c r="D34" s="45"/>
      <c r="E34" s="53" t="s">
        <v>47</v>
      </c>
      <c r="F34" s="155">
        <f>ROUND(SUM(BI78:BI95),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48</v>
      </c>
      <c r="E36" s="96"/>
      <c r="F36" s="96"/>
      <c r="G36" s="159" t="s">
        <v>49</v>
      </c>
      <c r="H36" s="160" t="s">
        <v>50</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108</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Rekonstrulce kanalizace ul. Bořivojova a Jagellonská Praha 3</v>
      </c>
      <c r="F45" s="38"/>
      <c r="G45" s="38"/>
      <c r="H45" s="38"/>
      <c r="I45" s="142"/>
      <c r="J45" s="45"/>
      <c r="K45" s="49"/>
    </row>
    <row r="46" s="1" customFormat="1" ht="14.4" customHeight="1">
      <c r="B46" s="44"/>
      <c r="C46" s="38" t="s">
        <v>106</v>
      </c>
      <c r="D46" s="45"/>
      <c r="E46" s="45"/>
      <c r="F46" s="45"/>
      <c r="G46" s="45"/>
      <c r="H46" s="45"/>
      <c r="I46" s="142"/>
      <c r="J46" s="45"/>
      <c r="K46" s="49"/>
    </row>
    <row r="47" s="1" customFormat="1" ht="17.25" customHeight="1">
      <c r="B47" s="44"/>
      <c r="C47" s="45"/>
      <c r="D47" s="45"/>
      <c r="E47" s="143" t="str">
        <f>E9</f>
        <v>ON - Ostatní náklady</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24</v>
      </c>
      <c r="D49" s="45"/>
      <c r="E49" s="45"/>
      <c r="F49" s="33" t="str">
        <f>F12</f>
        <v>Praha 3</v>
      </c>
      <c r="G49" s="45"/>
      <c r="H49" s="45"/>
      <c r="I49" s="144" t="s">
        <v>26</v>
      </c>
      <c r="J49" s="145" t="str">
        <f>IF(J12="","",J12)</f>
        <v>2. 8. 2018</v>
      </c>
      <c r="K49" s="49"/>
    </row>
    <row r="50" s="1" customFormat="1" ht="6.96" customHeight="1">
      <c r="B50" s="44"/>
      <c r="C50" s="45"/>
      <c r="D50" s="45"/>
      <c r="E50" s="45"/>
      <c r="F50" s="45"/>
      <c r="G50" s="45"/>
      <c r="H50" s="45"/>
      <c r="I50" s="142"/>
      <c r="J50" s="45"/>
      <c r="K50" s="49"/>
    </row>
    <row r="51" s="1" customFormat="1">
      <c r="B51" s="44"/>
      <c r="C51" s="38" t="s">
        <v>28</v>
      </c>
      <c r="D51" s="45"/>
      <c r="E51" s="45"/>
      <c r="F51" s="33" t="str">
        <f>E15</f>
        <v xml:space="preserve"> </v>
      </c>
      <c r="G51" s="45"/>
      <c r="H51" s="45"/>
      <c r="I51" s="144" t="s">
        <v>34</v>
      </c>
      <c r="J51" s="42" t="str">
        <f>E21</f>
        <v xml:space="preserve"> </v>
      </c>
      <c r="K51" s="49"/>
    </row>
    <row r="52" s="1" customFormat="1" ht="14.4" customHeight="1">
      <c r="B52" s="44"/>
      <c r="C52" s="38" t="s">
        <v>32</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109</v>
      </c>
      <c r="D54" s="157"/>
      <c r="E54" s="157"/>
      <c r="F54" s="157"/>
      <c r="G54" s="157"/>
      <c r="H54" s="157"/>
      <c r="I54" s="171"/>
      <c r="J54" s="172" t="s">
        <v>110</v>
      </c>
      <c r="K54" s="173"/>
    </row>
    <row r="55" s="1" customFormat="1" ht="10.32" customHeight="1">
      <c r="B55" s="44"/>
      <c r="C55" s="45"/>
      <c r="D55" s="45"/>
      <c r="E55" s="45"/>
      <c r="F55" s="45"/>
      <c r="G55" s="45"/>
      <c r="H55" s="45"/>
      <c r="I55" s="142"/>
      <c r="J55" s="45"/>
      <c r="K55" s="49"/>
    </row>
    <row r="56" s="1" customFormat="1" ht="29.28" customHeight="1">
      <c r="B56" s="44"/>
      <c r="C56" s="174" t="s">
        <v>111</v>
      </c>
      <c r="D56" s="45"/>
      <c r="E56" s="45"/>
      <c r="F56" s="45"/>
      <c r="G56" s="45"/>
      <c r="H56" s="45"/>
      <c r="I56" s="142"/>
      <c r="J56" s="153">
        <f>J78</f>
        <v>0</v>
      </c>
      <c r="K56" s="49"/>
      <c r="AU56" s="22" t="s">
        <v>112</v>
      </c>
    </row>
    <row r="57" s="7" customFormat="1" ht="24.96" customHeight="1">
      <c r="B57" s="175"/>
      <c r="C57" s="176"/>
      <c r="D57" s="177" t="s">
        <v>954</v>
      </c>
      <c r="E57" s="178"/>
      <c r="F57" s="178"/>
      <c r="G57" s="178"/>
      <c r="H57" s="178"/>
      <c r="I57" s="179"/>
      <c r="J57" s="180">
        <f>J79</f>
        <v>0</v>
      </c>
      <c r="K57" s="181"/>
    </row>
    <row r="58" s="8" customFormat="1" ht="19.92" customHeight="1">
      <c r="B58" s="182"/>
      <c r="C58" s="183"/>
      <c r="D58" s="184" t="s">
        <v>955</v>
      </c>
      <c r="E58" s="185"/>
      <c r="F58" s="185"/>
      <c r="G58" s="185"/>
      <c r="H58" s="185"/>
      <c r="I58" s="186"/>
      <c r="J58" s="187">
        <f>J80</f>
        <v>0</v>
      </c>
      <c r="K58" s="188"/>
    </row>
    <row r="59" s="1" customFormat="1" ht="21.84" customHeight="1">
      <c r="B59" s="44"/>
      <c r="C59" s="45"/>
      <c r="D59" s="45"/>
      <c r="E59" s="45"/>
      <c r="F59" s="45"/>
      <c r="G59" s="45"/>
      <c r="H59" s="45"/>
      <c r="I59" s="142"/>
      <c r="J59" s="45"/>
      <c r="K59" s="49"/>
    </row>
    <row r="60" s="1" customFormat="1" ht="6.96" customHeight="1">
      <c r="B60" s="65"/>
      <c r="C60" s="66"/>
      <c r="D60" s="66"/>
      <c r="E60" s="66"/>
      <c r="F60" s="66"/>
      <c r="G60" s="66"/>
      <c r="H60" s="66"/>
      <c r="I60" s="164"/>
      <c r="J60" s="66"/>
      <c r="K60" s="67"/>
    </row>
    <row r="64" s="1" customFormat="1" ht="6.96" customHeight="1">
      <c r="B64" s="68"/>
      <c r="C64" s="69"/>
      <c r="D64" s="69"/>
      <c r="E64" s="69"/>
      <c r="F64" s="69"/>
      <c r="G64" s="69"/>
      <c r="H64" s="69"/>
      <c r="I64" s="167"/>
      <c r="J64" s="69"/>
      <c r="K64" s="69"/>
      <c r="L64" s="70"/>
    </row>
    <row r="65" s="1" customFormat="1" ht="36.96" customHeight="1">
      <c r="B65" s="44"/>
      <c r="C65" s="71" t="s">
        <v>122</v>
      </c>
      <c r="D65" s="72"/>
      <c r="E65" s="72"/>
      <c r="F65" s="72"/>
      <c r="G65" s="72"/>
      <c r="H65" s="72"/>
      <c r="I65" s="189"/>
      <c r="J65" s="72"/>
      <c r="K65" s="72"/>
      <c r="L65" s="70"/>
    </row>
    <row r="66" s="1" customFormat="1" ht="6.96" customHeight="1">
      <c r="B66" s="44"/>
      <c r="C66" s="72"/>
      <c r="D66" s="72"/>
      <c r="E66" s="72"/>
      <c r="F66" s="72"/>
      <c r="G66" s="72"/>
      <c r="H66" s="72"/>
      <c r="I66" s="189"/>
      <c r="J66" s="72"/>
      <c r="K66" s="72"/>
      <c r="L66" s="70"/>
    </row>
    <row r="67" s="1" customFormat="1" ht="14.4" customHeight="1">
      <c r="B67" s="44"/>
      <c r="C67" s="74" t="s">
        <v>18</v>
      </c>
      <c r="D67" s="72"/>
      <c r="E67" s="72"/>
      <c r="F67" s="72"/>
      <c r="G67" s="72"/>
      <c r="H67" s="72"/>
      <c r="I67" s="189"/>
      <c r="J67" s="72"/>
      <c r="K67" s="72"/>
      <c r="L67" s="70"/>
    </row>
    <row r="68" s="1" customFormat="1" ht="16.5" customHeight="1">
      <c r="B68" s="44"/>
      <c r="C68" s="72"/>
      <c r="D68" s="72"/>
      <c r="E68" s="190" t="str">
        <f>E7</f>
        <v>Rekonstrulce kanalizace ul. Bořivojova a Jagellonská Praha 3</v>
      </c>
      <c r="F68" s="74"/>
      <c r="G68" s="74"/>
      <c r="H68" s="74"/>
      <c r="I68" s="189"/>
      <c r="J68" s="72"/>
      <c r="K68" s="72"/>
      <c r="L68" s="70"/>
    </row>
    <row r="69" s="1" customFormat="1" ht="14.4" customHeight="1">
      <c r="B69" s="44"/>
      <c r="C69" s="74" t="s">
        <v>106</v>
      </c>
      <c r="D69" s="72"/>
      <c r="E69" s="72"/>
      <c r="F69" s="72"/>
      <c r="G69" s="72"/>
      <c r="H69" s="72"/>
      <c r="I69" s="189"/>
      <c r="J69" s="72"/>
      <c r="K69" s="72"/>
      <c r="L69" s="70"/>
    </row>
    <row r="70" s="1" customFormat="1" ht="17.25" customHeight="1">
      <c r="B70" s="44"/>
      <c r="C70" s="72"/>
      <c r="D70" s="72"/>
      <c r="E70" s="80" t="str">
        <f>E9</f>
        <v>ON - Ostatní náklady</v>
      </c>
      <c r="F70" s="72"/>
      <c r="G70" s="72"/>
      <c r="H70" s="72"/>
      <c r="I70" s="189"/>
      <c r="J70" s="72"/>
      <c r="K70" s="72"/>
      <c r="L70" s="70"/>
    </row>
    <row r="71" s="1" customFormat="1" ht="6.96" customHeight="1">
      <c r="B71" s="44"/>
      <c r="C71" s="72"/>
      <c r="D71" s="72"/>
      <c r="E71" s="72"/>
      <c r="F71" s="72"/>
      <c r="G71" s="72"/>
      <c r="H71" s="72"/>
      <c r="I71" s="189"/>
      <c r="J71" s="72"/>
      <c r="K71" s="72"/>
      <c r="L71" s="70"/>
    </row>
    <row r="72" s="1" customFormat="1" ht="18" customHeight="1">
      <c r="B72" s="44"/>
      <c r="C72" s="74" t="s">
        <v>24</v>
      </c>
      <c r="D72" s="72"/>
      <c r="E72" s="72"/>
      <c r="F72" s="191" t="str">
        <f>F12</f>
        <v>Praha 3</v>
      </c>
      <c r="G72" s="72"/>
      <c r="H72" s="72"/>
      <c r="I72" s="192" t="s">
        <v>26</v>
      </c>
      <c r="J72" s="83" t="str">
        <f>IF(J12="","",J12)</f>
        <v>2. 8. 2018</v>
      </c>
      <c r="K72" s="72"/>
      <c r="L72" s="70"/>
    </row>
    <row r="73" s="1" customFormat="1" ht="6.96" customHeight="1">
      <c r="B73" s="44"/>
      <c r="C73" s="72"/>
      <c r="D73" s="72"/>
      <c r="E73" s="72"/>
      <c r="F73" s="72"/>
      <c r="G73" s="72"/>
      <c r="H73" s="72"/>
      <c r="I73" s="189"/>
      <c r="J73" s="72"/>
      <c r="K73" s="72"/>
      <c r="L73" s="70"/>
    </row>
    <row r="74" s="1" customFormat="1">
      <c r="B74" s="44"/>
      <c r="C74" s="74" t="s">
        <v>28</v>
      </c>
      <c r="D74" s="72"/>
      <c r="E74" s="72"/>
      <c r="F74" s="191" t="str">
        <f>E15</f>
        <v xml:space="preserve"> </v>
      </c>
      <c r="G74" s="72"/>
      <c r="H74" s="72"/>
      <c r="I74" s="192" t="s">
        <v>34</v>
      </c>
      <c r="J74" s="191" t="str">
        <f>E21</f>
        <v xml:space="preserve"> </v>
      </c>
      <c r="K74" s="72"/>
      <c r="L74" s="70"/>
    </row>
    <row r="75" s="1" customFormat="1" ht="14.4" customHeight="1">
      <c r="B75" s="44"/>
      <c r="C75" s="74" t="s">
        <v>32</v>
      </c>
      <c r="D75" s="72"/>
      <c r="E75" s="72"/>
      <c r="F75" s="191" t="str">
        <f>IF(E18="","",E18)</f>
        <v/>
      </c>
      <c r="G75" s="72"/>
      <c r="H75" s="72"/>
      <c r="I75" s="189"/>
      <c r="J75" s="72"/>
      <c r="K75" s="72"/>
      <c r="L75" s="70"/>
    </row>
    <row r="76" s="1" customFormat="1" ht="10.32" customHeight="1">
      <c r="B76" s="44"/>
      <c r="C76" s="72"/>
      <c r="D76" s="72"/>
      <c r="E76" s="72"/>
      <c r="F76" s="72"/>
      <c r="G76" s="72"/>
      <c r="H76" s="72"/>
      <c r="I76" s="189"/>
      <c r="J76" s="72"/>
      <c r="K76" s="72"/>
      <c r="L76" s="70"/>
    </row>
    <row r="77" s="9" customFormat="1" ht="29.28" customHeight="1">
      <c r="B77" s="193"/>
      <c r="C77" s="194" t="s">
        <v>123</v>
      </c>
      <c r="D77" s="195" t="s">
        <v>57</v>
      </c>
      <c r="E77" s="195" t="s">
        <v>53</v>
      </c>
      <c r="F77" s="195" t="s">
        <v>124</v>
      </c>
      <c r="G77" s="195" t="s">
        <v>125</v>
      </c>
      <c r="H77" s="195" t="s">
        <v>126</v>
      </c>
      <c r="I77" s="196" t="s">
        <v>127</v>
      </c>
      <c r="J77" s="195" t="s">
        <v>110</v>
      </c>
      <c r="K77" s="197" t="s">
        <v>128</v>
      </c>
      <c r="L77" s="198"/>
      <c r="M77" s="100" t="s">
        <v>129</v>
      </c>
      <c r="N77" s="101" t="s">
        <v>42</v>
      </c>
      <c r="O77" s="101" t="s">
        <v>130</v>
      </c>
      <c r="P77" s="101" t="s">
        <v>131</v>
      </c>
      <c r="Q77" s="101" t="s">
        <v>132</v>
      </c>
      <c r="R77" s="101" t="s">
        <v>133</v>
      </c>
      <c r="S77" s="101" t="s">
        <v>134</v>
      </c>
      <c r="T77" s="102" t="s">
        <v>135</v>
      </c>
    </row>
    <row r="78" s="1" customFormat="1" ht="29.28" customHeight="1">
      <c r="B78" s="44"/>
      <c r="C78" s="106" t="s">
        <v>111</v>
      </c>
      <c r="D78" s="72"/>
      <c r="E78" s="72"/>
      <c r="F78" s="72"/>
      <c r="G78" s="72"/>
      <c r="H78" s="72"/>
      <c r="I78" s="189"/>
      <c r="J78" s="199">
        <f>BK78</f>
        <v>0</v>
      </c>
      <c r="K78" s="72"/>
      <c r="L78" s="70"/>
      <c r="M78" s="103"/>
      <c r="N78" s="104"/>
      <c r="O78" s="104"/>
      <c r="P78" s="200">
        <f>P79</f>
        <v>0</v>
      </c>
      <c r="Q78" s="104"/>
      <c r="R78" s="200">
        <f>R79</f>
        <v>0</v>
      </c>
      <c r="S78" s="104"/>
      <c r="T78" s="201">
        <f>T79</f>
        <v>0</v>
      </c>
      <c r="AT78" s="22" t="s">
        <v>71</v>
      </c>
      <c r="AU78" s="22" t="s">
        <v>112</v>
      </c>
      <c r="BK78" s="202">
        <f>BK79</f>
        <v>0</v>
      </c>
    </row>
    <row r="79" s="10" customFormat="1" ht="37.44001" customHeight="1">
      <c r="B79" s="203"/>
      <c r="C79" s="204"/>
      <c r="D79" s="205" t="s">
        <v>71</v>
      </c>
      <c r="E79" s="206" t="s">
        <v>136</v>
      </c>
      <c r="F79" s="206" t="s">
        <v>97</v>
      </c>
      <c r="G79" s="204"/>
      <c r="H79" s="204"/>
      <c r="I79" s="207"/>
      <c r="J79" s="208">
        <f>BK79</f>
        <v>0</v>
      </c>
      <c r="K79" s="204"/>
      <c r="L79" s="209"/>
      <c r="M79" s="210"/>
      <c r="N79" s="211"/>
      <c r="O79" s="211"/>
      <c r="P79" s="212">
        <f>P80</f>
        <v>0</v>
      </c>
      <c r="Q79" s="211"/>
      <c r="R79" s="212">
        <f>R80</f>
        <v>0</v>
      </c>
      <c r="S79" s="211"/>
      <c r="T79" s="213">
        <f>T80</f>
        <v>0</v>
      </c>
      <c r="AR79" s="214" t="s">
        <v>80</v>
      </c>
      <c r="AT79" s="215" t="s">
        <v>71</v>
      </c>
      <c r="AU79" s="215" t="s">
        <v>72</v>
      </c>
      <c r="AY79" s="214" t="s">
        <v>138</v>
      </c>
      <c r="BK79" s="216">
        <f>BK80</f>
        <v>0</v>
      </c>
    </row>
    <row r="80" s="10" customFormat="1" ht="19.92" customHeight="1">
      <c r="B80" s="203"/>
      <c r="C80" s="204"/>
      <c r="D80" s="205" t="s">
        <v>71</v>
      </c>
      <c r="E80" s="217" t="s">
        <v>941</v>
      </c>
      <c r="F80" s="217" t="s">
        <v>97</v>
      </c>
      <c r="G80" s="204"/>
      <c r="H80" s="204"/>
      <c r="I80" s="207"/>
      <c r="J80" s="218">
        <f>BK80</f>
        <v>0</v>
      </c>
      <c r="K80" s="204"/>
      <c r="L80" s="209"/>
      <c r="M80" s="210"/>
      <c r="N80" s="211"/>
      <c r="O80" s="211"/>
      <c r="P80" s="212">
        <f>SUM(P81:P95)</f>
        <v>0</v>
      </c>
      <c r="Q80" s="211"/>
      <c r="R80" s="212">
        <f>SUM(R81:R95)</f>
        <v>0</v>
      </c>
      <c r="S80" s="211"/>
      <c r="T80" s="213">
        <f>SUM(T81:T95)</f>
        <v>0</v>
      </c>
      <c r="AR80" s="214" t="s">
        <v>80</v>
      </c>
      <c r="AT80" s="215" t="s">
        <v>71</v>
      </c>
      <c r="AU80" s="215" t="s">
        <v>80</v>
      </c>
      <c r="AY80" s="214" t="s">
        <v>138</v>
      </c>
      <c r="BK80" s="216">
        <f>SUM(BK81:BK95)</f>
        <v>0</v>
      </c>
    </row>
    <row r="81" s="1" customFormat="1" ht="25.5" customHeight="1">
      <c r="B81" s="44"/>
      <c r="C81" s="219" t="s">
        <v>80</v>
      </c>
      <c r="D81" s="219" t="s">
        <v>140</v>
      </c>
      <c r="E81" s="220" t="s">
        <v>943</v>
      </c>
      <c r="F81" s="221" t="s">
        <v>956</v>
      </c>
      <c r="G81" s="222" t="s">
        <v>957</v>
      </c>
      <c r="H81" s="223">
        <v>1</v>
      </c>
      <c r="I81" s="224"/>
      <c r="J81" s="225">
        <f>ROUND(I81*H81,2)</f>
        <v>0</v>
      </c>
      <c r="K81" s="221" t="s">
        <v>16</v>
      </c>
      <c r="L81" s="70"/>
      <c r="M81" s="226" t="s">
        <v>16</v>
      </c>
      <c r="N81" s="227" t="s">
        <v>43</v>
      </c>
      <c r="O81" s="45"/>
      <c r="P81" s="228">
        <f>O81*H81</f>
        <v>0</v>
      </c>
      <c r="Q81" s="228">
        <v>0</v>
      </c>
      <c r="R81" s="228">
        <f>Q81*H81</f>
        <v>0</v>
      </c>
      <c r="S81" s="228">
        <v>0</v>
      </c>
      <c r="T81" s="229">
        <f>S81*H81</f>
        <v>0</v>
      </c>
      <c r="AR81" s="22" t="s">
        <v>145</v>
      </c>
      <c r="AT81" s="22" t="s">
        <v>140</v>
      </c>
      <c r="AU81" s="22" t="s">
        <v>82</v>
      </c>
      <c r="AY81" s="22" t="s">
        <v>138</v>
      </c>
      <c r="BE81" s="230">
        <f>IF(N81="základní",J81,0)</f>
        <v>0</v>
      </c>
      <c r="BF81" s="230">
        <f>IF(N81="snížená",J81,0)</f>
        <v>0</v>
      </c>
      <c r="BG81" s="230">
        <f>IF(N81="zákl. přenesená",J81,0)</f>
        <v>0</v>
      </c>
      <c r="BH81" s="230">
        <f>IF(N81="sníž. přenesená",J81,0)</f>
        <v>0</v>
      </c>
      <c r="BI81" s="230">
        <f>IF(N81="nulová",J81,0)</f>
        <v>0</v>
      </c>
      <c r="BJ81" s="22" t="s">
        <v>80</v>
      </c>
      <c r="BK81" s="230">
        <f>ROUND(I81*H81,2)</f>
        <v>0</v>
      </c>
      <c r="BL81" s="22" t="s">
        <v>145</v>
      </c>
      <c r="BM81" s="22" t="s">
        <v>958</v>
      </c>
    </row>
    <row r="82" s="11" customFormat="1">
      <c r="B82" s="234"/>
      <c r="C82" s="235"/>
      <c r="D82" s="231" t="s">
        <v>149</v>
      </c>
      <c r="E82" s="236" t="s">
        <v>16</v>
      </c>
      <c r="F82" s="237" t="s">
        <v>80</v>
      </c>
      <c r="G82" s="235"/>
      <c r="H82" s="238">
        <v>1</v>
      </c>
      <c r="I82" s="239"/>
      <c r="J82" s="235"/>
      <c r="K82" s="235"/>
      <c r="L82" s="240"/>
      <c r="M82" s="241"/>
      <c r="N82" s="242"/>
      <c r="O82" s="242"/>
      <c r="P82" s="242"/>
      <c r="Q82" s="242"/>
      <c r="R82" s="242"/>
      <c r="S82" s="242"/>
      <c r="T82" s="243"/>
      <c r="AT82" s="244" t="s">
        <v>149</v>
      </c>
      <c r="AU82" s="244" t="s">
        <v>82</v>
      </c>
      <c r="AV82" s="11" t="s">
        <v>82</v>
      </c>
      <c r="AW82" s="11" t="s">
        <v>35</v>
      </c>
      <c r="AX82" s="11" t="s">
        <v>72</v>
      </c>
      <c r="AY82" s="244" t="s">
        <v>138</v>
      </c>
    </row>
    <row r="83" s="12" customFormat="1">
      <c r="B83" s="245"/>
      <c r="C83" s="246"/>
      <c r="D83" s="231" t="s">
        <v>149</v>
      </c>
      <c r="E83" s="247" t="s">
        <v>16</v>
      </c>
      <c r="F83" s="248" t="s">
        <v>151</v>
      </c>
      <c r="G83" s="246"/>
      <c r="H83" s="249">
        <v>1</v>
      </c>
      <c r="I83" s="250"/>
      <c r="J83" s="246"/>
      <c r="K83" s="246"/>
      <c r="L83" s="251"/>
      <c r="M83" s="252"/>
      <c r="N83" s="253"/>
      <c r="O83" s="253"/>
      <c r="P83" s="253"/>
      <c r="Q83" s="253"/>
      <c r="R83" s="253"/>
      <c r="S83" s="253"/>
      <c r="T83" s="254"/>
      <c r="AT83" s="255" t="s">
        <v>149</v>
      </c>
      <c r="AU83" s="255" t="s">
        <v>82</v>
      </c>
      <c r="AV83" s="12" t="s">
        <v>145</v>
      </c>
      <c r="AW83" s="12" t="s">
        <v>35</v>
      </c>
      <c r="AX83" s="12" t="s">
        <v>80</v>
      </c>
      <c r="AY83" s="255" t="s">
        <v>138</v>
      </c>
    </row>
    <row r="84" s="1" customFormat="1" ht="25.5" customHeight="1">
      <c r="B84" s="44"/>
      <c r="C84" s="219" t="s">
        <v>82</v>
      </c>
      <c r="D84" s="219" t="s">
        <v>140</v>
      </c>
      <c r="E84" s="220" t="s">
        <v>947</v>
      </c>
      <c r="F84" s="221" t="s">
        <v>959</v>
      </c>
      <c r="G84" s="222" t="s">
        <v>957</v>
      </c>
      <c r="H84" s="223">
        <v>1</v>
      </c>
      <c r="I84" s="224"/>
      <c r="J84" s="225">
        <f>ROUND(I84*H84,2)</f>
        <v>0</v>
      </c>
      <c r="K84" s="221" t="s">
        <v>16</v>
      </c>
      <c r="L84" s="70"/>
      <c r="M84" s="226" t="s">
        <v>16</v>
      </c>
      <c r="N84" s="227" t="s">
        <v>43</v>
      </c>
      <c r="O84" s="45"/>
      <c r="P84" s="228">
        <f>O84*H84</f>
        <v>0</v>
      </c>
      <c r="Q84" s="228">
        <v>0</v>
      </c>
      <c r="R84" s="228">
        <f>Q84*H84</f>
        <v>0</v>
      </c>
      <c r="S84" s="228">
        <v>0</v>
      </c>
      <c r="T84" s="229">
        <f>S84*H84</f>
        <v>0</v>
      </c>
      <c r="AR84" s="22" t="s">
        <v>145</v>
      </c>
      <c r="AT84" s="22" t="s">
        <v>140</v>
      </c>
      <c r="AU84" s="22" t="s">
        <v>82</v>
      </c>
      <c r="AY84" s="22" t="s">
        <v>138</v>
      </c>
      <c r="BE84" s="230">
        <f>IF(N84="základní",J84,0)</f>
        <v>0</v>
      </c>
      <c r="BF84" s="230">
        <f>IF(N84="snížená",J84,0)</f>
        <v>0</v>
      </c>
      <c r="BG84" s="230">
        <f>IF(N84="zákl. přenesená",J84,0)</f>
        <v>0</v>
      </c>
      <c r="BH84" s="230">
        <f>IF(N84="sníž. přenesená",J84,0)</f>
        <v>0</v>
      </c>
      <c r="BI84" s="230">
        <f>IF(N84="nulová",J84,0)</f>
        <v>0</v>
      </c>
      <c r="BJ84" s="22" t="s">
        <v>80</v>
      </c>
      <c r="BK84" s="230">
        <f>ROUND(I84*H84,2)</f>
        <v>0</v>
      </c>
      <c r="BL84" s="22" t="s">
        <v>145</v>
      </c>
      <c r="BM84" s="22" t="s">
        <v>960</v>
      </c>
    </row>
    <row r="85" s="11" customFormat="1">
      <c r="B85" s="234"/>
      <c r="C85" s="235"/>
      <c r="D85" s="231" t="s">
        <v>149</v>
      </c>
      <c r="E85" s="236" t="s">
        <v>16</v>
      </c>
      <c r="F85" s="237" t="s">
        <v>80</v>
      </c>
      <c r="G85" s="235"/>
      <c r="H85" s="238">
        <v>1</v>
      </c>
      <c r="I85" s="239"/>
      <c r="J85" s="235"/>
      <c r="K85" s="235"/>
      <c r="L85" s="240"/>
      <c r="M85" s="241"/>
      <c r="N85" s="242"/>
      <c r="O85" s="242"/>
      <c r="P85" s="242"/>
      <c r="Q85" s="242"/>
      <c r="R85" s="242"/>
      <c r="S85" s="242"/>
      <c r="T85" s="243"/>
      <c r="AT85" s="244" t="s">
        <v>149</v>
      </c>
      <c r="AU85" s="244" t="s">
        <v>82</v>
      </c>
      <c r="AV85" s="11" t="s">
        <v>82</v>
      </c>
      <c r="AW85" s="11" t="s">
        <v>35</v>
      </c>
      <c r="AX85" s="11" t="s">
        <v>72</v>
      </c>
      <c r="AY85" s="244" t="s">
        <v>138</v>
      </c>
    </row>
    <row r="86" s="12" customFormat="1">
      <c r="B86" s="245"/>
      <c r="C86" s="246"/>
      <c r="D86" s="231" t="s">
        <v>149</v>
      </c>
      <c r="E86" s="247" t="s">
        <v>16</v>
      </c>
      <c r="F86" s="248" t="s">
        <v>151</v>
      </c>
      <c r="G86" s="246"/>
      <c r="H86" s="249">
        <v>1</v>
      </c>
      <c r="I86" s="250"/>
      <c r="J86" s="246"/>
      <c r="K86" s="246"/>
      <c r="L86" s="251"/>
      <c r="M86" s="252"/>
      <c r="N86" s="253"/>
      <c r="O86" s="253"/>
      <c r="P86" s="253"/>
      <c r="Q86" s="253"/>
      <c r="R86" s="253"/>
      <c r="S86" s="253"/>
      <c r="T86" s="254"/>
      <c r="AT86" s="255" t="s">
        <v>149</v>
      </c>
      <c r="AU86" s="255" t="s">
        <v>82</v>
      </c>
      <c r="AV86" s="12" t="s">
        <v>145</v>
      </c>
      <c r="AW86" s="12" t="s">
        <v>35</v>
      </c>
      <c r="AX86" s="12" t="s">
        <v>80</v>
      </c>
      <c r="AY86" s="255" t="s">
        <v>138</v>
      </c>
    </row>
    <row r="87" s="1" customFormat="1" ht="16.5" customHeight="1">
      <c r="B87" s="44"/>
      <c r="C87" s="219" t="s">
        <v>158</v>
      </c>
      <c r="D87" s="219" t="s">
        <v>140</v>
      </c>
      <c r="E87" s="220" t="s">
        <v>950</v>
      </c>
      <c r="F87" s="221" t="s">
        <v>961</v>
      </c>
      <c r="G87" s="222" t="s">
        <v>957</v>
      </c>
      <c r="H87" s="223">
        <v>1</v>
      </c>
      <c r="I87" s="224"/>
      <c r="J87" s="225">
        <f>ROUND(I87*H87,2)</f>
        <v>0</v>
      </c>
      <c r="K87" s="221" t="s">
        <v>16</v>
      </c>
      <c r="L87" s="70"/>
      <c r="M87" s="226" t="s">
        <v>16</v>
      </c>
      <c r="N87" s="227" t="s">
        <v>43</v>
      </c>
      <c r="O87" s="45"/>
      <c r="P87" s="228">
        <f>O87*H87</f>
        <v>0</v>
      </c>
      <c r="Q87" s="228">
        <v>0</v>
      </c>
      <c r="R87" s="228">
        <f>Q87*H87</f>
        <v>0</v>
      </c>
      <c r="S87" s="228">
        <v>0</v>
      </c>
      <c r="T87" s="229">
        <f>S87*H87</f>
        <v>0</v>
      </c>
      <c r="AR87" s="22" t="s">
        <v>145</v>
      </c>
      <c r="AT87" s="22" t="s">
        <v>140</v>
      </c>
      <c r="AU87" s="22" t="s">
        <v>82</v>
      </c>
      <c r="AY87" s="22" t="s">
        <v>138</v>
      </c>
      <c r="BE87" s="230">
        <f>IF(N87="základní",J87,0)</f>
        <v>0</v>
      </c>
      <c r="BF87" s="230">
        <f>IF(N87="snížená",J87,0)</f>
        <v>0</v>
      </c>
      <c r="BG87" s="230">
        <f>IF(N87="zákl. přenesená",J87,0)</f>
        <v>0</v>
      </c>
      <c r="BH87" s="230">
        <f>IF(N87="sníž. přenesená",J87,0)</f>
        <v>0</v>
      </c>
      <c r="BI87" s="230">
        <f>IF(N87="nulová",J87,0)</f>
        <v>0</v>
      </c>
      <c r="BJ87" s="22" t="s">
        <v>80</v>
      </c>
      <c r="BK87" s="230">
        <f>ROUND(I87*H87,2)</f>
        <v>0</v>
      </c>
      <c r="BL87" s="22" t="s">
        <v>145</v>
      </c>
      <c r="BM87" s="22" t="s">
        <v>962</v>
      </c>
    </row>
    <row r="88" s="11" customFormat="1">
      <c r="B88" s="234"/>
      <c r="C88" s="235"/>
      <c r="D88" s="231" t="s">
        <v>149</v>
      </c>
      <c r="E88" s="236" t="s">
        <v>16</v>
      </c>
      <c r="F88" s="237" t="s">
        <v>80</v>
      </c>
      <c r="G88" s="235"/>
      <c r="H88" s="238">
        <v>1</v>
      </c>
      <c r="I88" s="239"/>
      <c r="J88" s="235"/>
      <c r="K88" s="235"/>
      <c r="L88" s="240"/>
      <c r="M88" s="241"/>
      <c r="N88" s="242"/>
      <c r="O88" s="242"/>
      <c r="P88" s="242"/>
      <c r="Q88" s="242"/>
      <c r="R88" s="242"/>
      <c r="S88" s="242"/>
      <c r="T88" s="243"/>
      <c r="AT88" s="244" t="s">
        <v>149</v>
      </c>
      <c r="AU88" s="244" t="s">
        <v>82</v>
      </c>
      <c r="AV88" s="11" t="s">
        <v>82</v>
      </c>
      <c r="AW88" s="11" t="s">
        <v>35</v>
      </c>
      <c r="AX88" s="11" t="s">
        <v>72</v>
      </c>
      <c r="AY88" s="244" t="s">
        <v>138</v>
      </c>
    </row>
    <row r="89" s="12" customFormat="1">
      <c r="B89" s="245"/>
      <c r="C89" s="246"/>
      <c r="D89" s="231" t="s">
        <v>149</v>
      </c>
      <c r="E89" s="247" t="s">
        <v>16</v>
      </c>
      <c r="F89" s="248" t="s">
        <v>151</v>
      </c>
      <c r="G89" s="246"/>
      <c r="H89" s="249">
        <v>1</v>
      </c>
      <c r="I89" s="250"/>
      <c r="J89" s="246"/>
      <c r="K89" s="246"/>
      <c r="L89" s="251"/>
      <c r="M89" s="252"/>
      <c r="N89" s="253"/>
      <c r="O89" s="253"/>
      <c r="P89" s="253"/>
      <c r="Q89" s="253"/>
      <c r="R89" s="253"/>
      <c r="S89" s="253"/>
      <c r="T89" s="254"/>
      <c r="AT89" s="255" t="s">
        <v>149</v>
      </c>
      <c r="AU89" s="255" t="s">
        <v>82</v>
      </c>
      <c r="AV89" s="12" t="s">
        <v>145</v>
      </c>
      <c r="AW89" s="12" t="s">
        <v>35</v>
      </c>
      <c r="AX89" s="12" t="s">
        <v>80</v>
      </c>
      <c r="AY89" s="255" t="s">
        <v>138</v>
      </c>
    </row>
    <row r="90" s="1" customFormat="1" ht="16.5" customHeight="1">
      <c r="B90" s="44"/>
      <c r="C90" s="219" t="s">
        <v>145</v>
      </c>
      <c r="D90" s="219" t="s">
        <v>140</v>
      </c>
      <c r="E90" s="220" t="s">
        <v>963</v>
      </c>
      <c r="F90" s="221" t="s">
        <v>964</v>
      </c>
      <c r="G90" s="222" t="s">
        <v>957</v>
      </c>
      <c r="H90" s="223">
        <v>1</v>
      </c>
      <c r="I90" s="224"/>
      <c r="J90" s="225">
        <f>ROUND(I90*H90,2)</f>
        <v>0</v>
      </c>
      <c r="K90" s="221" t="s">
        <v>16</v>
      </c>
      <c r="L90" s="70"/>
      <c r="M90" s="226" t="s">
        <v>16</v>
      </c>
      <c r="N90" s="227" t="s">
        <v>43</v>
      </c>
      <c r="O90" s="45"/>
      <c r="P90" s="228">
        <f>O90*H90</f>
        <v>0</v>
      </c>
      <c r="Q90" s="228">
        <v>0</v>
      </c>
      <c r="R90" s="228">
        <f>Q90*H90</f>
        <v>0</v>
      </c>
      <c r="S90" s="228">
        <v>0</v>
      </c>
      <c r="T90" s="229">
        <f>S90*H90</f>
        <v>0</v>
      </c>
      <c r="AR90" s="22" t="s">
        <v>145</v>
      </c>
      <c r="AT90" s="22" t="s">
        <v>140</v>
      </c>
      <c r="AU90" s="22" t="s">
        <v>82</v>
      </c>
      <c r="AY90" s="22" t="s">
        <v>138</v>
      </c>
      <c r="BE90" s="230">
        <f>IF(N90="základní",J90,0)</f>
        <v>0</v>
      </c>
      <c r="BF90" s="230">
        <f>IF(N90="snížená",J90,0)</f>
        <v>0</v>
      </c>
      <c r="BG90" s="230">
        <f>IF(N90="zákl. přenesená",J90,0)</f>
        <v>0</v>
      </c>
      <c r="BH90" s="230">
        <f>IF(N90="sníž. přenesená",J90,0)</f>
        <v>0</v>
      </c>
      <c r="BI90" s="230">
        <f>IF(N90="nulová",J90,0)</f>
        <v>0</v>
      </c>
      <c r="BJ90" s="22" t="s">
        <v>80</v>
      </c>
      <c r="BK90" s="230">
        <f>ROUND(I90*H90,2)</f>
        <v>0</v>
      </c>
      <c r="BL90" s="22" t="s">
        <v>145</v>
      </c>
      <c r="BM90" s="22" t="s">
        <v>965</v>
      </c>
    </row>
    <row r="91" s="11" customFormat="1">
      <c r="B91" s="234"/>
      <c r="C91" s="235"/>
      <c r="D91" s="231" t="s">
        <v>149</v>
      </c>
      <c r="E91" s="236" t="s">
        <v>16</v>
      </c>
      <c r="F91" s="237" t="s">
        <v>80</v>
      </c>
      <c r="G91" s="235"/>
      <c r="H91" s="238">
        <v>1</v>
      </c>
      <c r="I91" s="239"/>
      <c r="J91" s="235"/>
      <c r="K91" s="235"/>
      <c r="L91" s="240"/>
      <c r="M91" s="241"/>
      <c r="N91" s="242"/>
      <c r="O91" s="242"/>
      <c r="P91" s="242"/>
      <c r="Q91" s="242"/>
      <c r="R91" s="242"/>
      <c r="S91" s="242"/>
      <c r="T91" s="243"/>
      <c r="AT91" s="244" t="s">
        <v>149</v>
      </c>
      <c r="AU91" s="244" t="s">
        <v>82</v>
      </c>
      <c r="AV91" s="11" t="s">
        <v>82</v>
      </c>
      <c r="AW91" s="11" t="s">
        <v>35</v>
      </c>
      <c r="AX91" s="11" t="s">
        <v>72</v>
      </c>
      <c r="AY91" s="244" t="s">
        <v>138</v>
      </c>
    </row>
    <row r="92" s="12" customFormat="1">
      <c r="B92" s="245"/>
      <c r="C92" s="246"/>
      <c r="D92" s="231" t="s">
        <v>149</v>
      </c>
      <c r="E92" s="247" t="s">
        <v>16</v>
      </c>
      <c r="F92" s="248" t="s">
        <v>151</v>
      </c>
      <c r="G92" s="246"/>
      <c r="H92" s="249">
        <v>1</v>
      </c>
      <c r="I92" s="250"/>
      <c r="J92" s="246"/>
      <c r="K92" s="246"/>
      <c r="L92" s="251"/>
      <c r="M92" s="252"/>
      <c r="N92" s="253"/>
      <c r="O92" s="253"/>
      <c r="P92" s="253"/>
      <c r="Q92" s="253"/>
      <c r="R92" s="253"/>
      <c r="S92" s="253"/>
      <c r="T92" s="254"/>
      <c r="AT92" s="255" t="s">
        <v>149</v>
      </c>
      <c r="AU92" s="255" t="s">
        <v>82</v>
      </c>
      <c r="AV92" s="12" t="s">
        <v>145</v>
      </c>
      <c r="AW92" s="12" t="s">
        <v>35</v>
      </c>
      <c r="AX92" s="12" t="s">
        <v>80</v>
      </c>
      <c r="AY92" s="255" t="s">
        <v>138</v>
      </c>
    </row>
    <row r="93" s="1" customFormat="1" ht="16.5" customHeight="1">
      <c r="B93" s="44"/>
      <c r="C93" s="219" t="s">
        <v>169</v>
      </c>
      <c r="D93" s="219" t="s">
        <v>140</v>
      </c>
      <c r="E93" s="220" t="s">
        <v>966</v>
      </c>
      <c r="F93" s="221" t="s">
        <v>967</v>
      </c>
      <c r="G93" s="222" t="s">
        <v>957</v>
      </c>
      <c r="H93" s="223">
        <v>1</v>
      </c>
      <c r="I93" s="224"/>
      <c r="J93" s="225">
        <f>ROUND(I93*H93,2)</f>
        <v>0</v>
      </c>
      <c r="K93" s="221" t="s">
        <v>16</v>
      </c>
      <c r="L93" s="70"/>
      <c r="M93" s="226" t="s">
        <v>16</v>
      </c>
      <c r="N93" s="227" t="s">
        <v>43</v>
      </c>
      <c r="O93" s="45"/>
      <c r="P93" s="228">
        <f>O93*H93</f>
        <v>0</v>
      </c>
      <c r="Q93" s="228">
        <v>0</v>
      </c>
      <c r="R93" s="228">
        <f>Q93*H93</f>
        <v>0</v>
      </c>
      <c r="S93" s="228">
        <v>0</v>
      </c>
      <c r="T93" s="229">
        <f>S93*H93</f>
        <v>0</v>
      </c>
      <c r="AR93" s="22" t="s">
        <v>145</v>
      </c>
      <c r="AT93" s="22" t="s">
        <v>140</v>
      </c>
      <c r="AU93" s="22" t="s">
        <v>82</v>
      </c>
      <c r="AY93" s="22" t="s">
        <v>138</v>
      </c>
      <c r="BE93" s="230">
        <f>IF(N93="základní",J93,0)</f>
        <v>0</v>
      </c>
      <c r="BF93" s="230">
        <f>IF(N93="snížená",J93,0)</f>
        <v>0</v>
      </c>
      <c r="BG93" s="230">
        <f>IF(N93="zákl. přenesená",J93,0)</f>
        <v>0</v>
      </c>
      <c r="BH93" s="230">
        <f>IF(N93="sníž. přenesená",J93,0)</f>
        <v>0</v>
      </c>
      <c r="BI93" s="230">
        <f>IF(N93="nulová",J93,0)</f>
        <v>0</v>
      </c>
      <c r="BJ93" s="22" t="s">
        <v>80</v>
      </c>
      <c r="BK93" s="230">
        <f>ROUND(I93*H93,2)</f>
        <v>0</v>
      </c>
      <c r="BL93" s="22" t="s">
        <v>145</v>
      </c>
      <c r="BM93" s="22" t="s">
        <v>968</v>
      </c>
    </row>
    <row r="94" s="11" customFormat="1">
      <c r="B94" s="234"/>
      <c r="C94" s="235"/>
      <c r="D94" s="231" t="s">
        <v>149</v>
      </c>
      <c r="E94" s="236" t="s">
        <v>16</v>
      </c>
      <c r="F94" s="237" t="s">
        <v>80</v>
      </c>
      <c r="G94" s="235"/>
      <c r="H94" s="238">
        <v>1</v>
      </c>
      <c r="I94" s="239"/>
      <c r="J94" s="235"/>
      <c r="K94" s="235"/>
      <c r="L94" s="240"/>
      <c r="M94" s="241"/>
      <c r="N94" s="242"/>
      <c r="O94" s="242"/>
      <c r="P94" s="242"/>
      <c r="Q94" s="242"/>
      <c r="R94" s="242"/>
      <c r="S94" s="242"/>
      <c r="T94" s="243"/>
      <c r="AT94" s="244" t="s">
        <v>149</v>
      </c>
      <c r="AU94" s="244" t="s">
        <v>82</v>
      </c>
      <c r="AV94" s="11" t="s">
        <v>82</v>
      </c>
      <c r="AW94" s="11" t="s">
        <v>35</v>
      </c>
      <c r="AX94" s="11" t="s">
        <v>72</v>
      </c>
      <c r="AY94" s="244" t="s">
        <v>138</v>
      </c>
    </row>
    <row r="95" s="12" customFormat="1">
      <c r="B95" s="245"/>
      <c r="C95" s="246"/>
      <c r="D95" s="231" t="s">
        <v>149</v>
      </c>
      <c r="E95" s="247" t="s">
        <v>16</v>
      </c>
      <c r="F95" s="248" t="s">
        <v>151</v>
      </c>
      <c r="G95" s="246"/>
      <c r="H95" s="249">
        <v>1</v>
      </c>
      <c r="I95" s="250"/>
      <c r="J95" s="246"/>
      <c r="K95" s="246"/>
      <c r="L95" s="251"/>
      <c r="M95" s="266"/>
      <c r="N95" s="267"/>
      <c r="O95" s="267"/>
      <c r="P95" s="267"/>
      <c r="Q95" s="267"/>
      <c r="R95" s="267"/>
      <c r="S95" s="267"/>
      <c r="T95" s="268"/>
      <c r="AT95" s="255" t="s">
        <v>149</v>
      </c>
      <c r="AU95" s="255" t="s">
        <v>82</v>
      </c>
      <c r="AV95" s="12" t="s">
        <v>145</v>
      </c>
      <c r="AW95" s="12" t="s">
        <v>35</v>
      </c>
      <c r="AX95" s="12" t="s">
        <v>80</v>
      </c>
      <c r="AY95" s="255" t="s">
        <v>138</v>
      </c>
    </row>
    <row r="96" s="1" customFormat="1" ht="6.96" customHeight="1">
      <c r="B96" s="65"/>
      <c r="C96" s="66"/>
      <c r="D96" s="66"/>
      <c r="E96" s="66"/>
      <c r="F96" s="66"/>
      <c r="G96" s="66"/>
      <c r="H96" s="66"/>
      <c r="I96" s="164"/>
      <c r="J96" s="66"/>
      <c r="K96" s="66"/>
      <c r="L96" s="70"/>
    </row>
  </sheetData>
  <sheetProtection sheet="1" autoFilter="0" formatColumns="0" formatRows="0" objects="1" scenarios="1" spinCount="100000" saltValue="B4e9O4/WiJoHZTZ9XAhcfIXeBdtstJhDYJbLMmjdjMHkSNdn8qGXHxx4ZfbOWx5RjvW59WUn99wzNf5shPz7Qg==" hashValue="i9ovT64FlEVR4DDpOkRQbNl3j4CpaPN1jDCQcNAX0Bgk6v9gDB3BNdxGUMG5udsQl1eNwqbyUjbBWC8gobXA2w==" algorithmName="SHA-512" password="CC35"/>
  <autoFilter ref="C77:K95"/>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3" customWidth="1"/>
    <col min="2" max="2" width="1.664063" style="273" customWidth="1"/>
    <col min="3" max="4" width="5" style="273" customWidth="1"/>
    <col min="5" max="5" width="11.67" style="273" customWidth="1"/>
    <col min="6" max="6" width="9.17" style="273" customWidth="1"/>
    <col min="7" max="7" width="5" style="273" customWidth="1"/>
    <col min="8" max="8" width="77.83" style="273" customWidth="1"/>
    <col min="9" max="10" width="20" style="273" customWidth="1"/>
    <col min="11" max="11" width="1.664063" style="273" customWidth="1"/>
  </cols>
  <sheetData>
    <row r="1" ht="37.5" customHeight="1"/>
    <row r="2" ht="7.5" customHeight="1">
      <c r="B2" s="274"/>
      <c r="C2" s="275"/>
      <c r="D2" s="275"/>
      <c r="E2" s="275"/>
      <c r="F2" s="275"/>
      <c r="G2" s="275"/>
      <c r="H2" s="275"/>
      <c r="I2" s="275"/>
      <c r="J2" s="275"/>
      <c r="K2" s="276"/>
    </row>
    <row r="3" s="13" customFormat="1" ht="45" customHeight="1">
      <c r="B3" s="277"/>
      <c r="C3" s="278" t="s">
        <v>969</v>
      </c>
      <c r="D3" s="278"/>
      <c r="E3" s="278"/>
      <c r="F3" s="278"/>
      <c r="G3" s="278"/>
      <c r="H3" s="278"/>
      <c r="I3" s="278"/>
      <c r="J3" s="278"/>
      <c r="K3" s="279"/>
    </row>
    <row r="4" ht="25.5" customHeight="1">
      <c r="B4" s="280"/>
      <c r="C4" s="281" t="s">
        <v>970</v>
      </c>
      <c r="D4" s="281"/>
      <c r="E4" s="281"/>
      <c r="F4" s="281"/>
      <c r="G4" s="281"/>
      <c r="H4" s="281"/>
      <c r="I4" s="281"/>
      <c r="J4" s="281"/>
      <c r="K4" s="282"/>
    </row>
    <row r="5" ht="5.25" customHeight="1">
      <c r="B5" s="280"/>
      <c r="C5" s="283"/>
      <c r="D5" s="283"/>
      <c r="E5" s="283"/>
      <c r="F5" s="283"/>
      <c r="G5" s="283"/>
      <c r="H5" s="283"/>
      <c r="I5" s="283"/>
      <c r="J5" s="283"/>
      <c r="K5" s="282"/>
    </row>
    <row r="6" ht="15" customHeight="1">
      <c r="B6" s="280"/>
      <c r="C6" s="284" t="s">
        <v>971</v>
      </c>
      <c r="D6" s="284"/>
      <c r="E6" s="284"/>
      <c r="F6" s="284"/>
      <c r="G6" s="284"/>
      <c r="H6" s="284"/>
      <c r="I6" s="284"/>
      <c r="J6" s="284"/>
      <c r="K6" s="282"/>
    </row>
    <row r="7" ht="15" customHeight="1">
      <c r="B7" s="285"/>
      <c r="C7" s="284" t="s">
        <v>972</v>
      </c>
      <c r="D7" s="284"/>
      <c r="E7" s="284"/>
      <c r="F7" s="284"/>
      <c r="G7" s="284"/>
      <c r="H7" s="284"/>
      <c r="I7" s="284"/>
      <c r="J7" s="284"/>
      <c r="K7" s="282"/>
    </row>
    <row r="8" ht="12.75" customHeight="1">
      <c r="B8" s="285"/>
      <c r="C8" s="284"/>
      <c r="D8" s="284"/>
      <c r="E8" s="284"/>
      <c r="F8" s="284"/>
      <c r="G8" s="284"/>
      <c r="H8" s="284"/>
      <c r="I8" s="284"/>
      <c r="J8" s="284"/>
      <c r="K8" s="282"/>
    </row>
    <row r="9" ht="15" customHeight="1">
      <c r="B9" s="285"/>
      <c r="C9" s="284" t="s">
        <v>973</v>
      </c>
      <c r="D9" s="284"/>
      <c r="E9" s="284"/>
      <c r="F9" s="284"/>
      <c r="G9" s="284"/>
      <c r="H9" s="284"/>
      <c r="I9" s="284"/>
      <c r="J9" s="284"/>
      <c r="K9" s="282"/>
    </row>
    <row r="10" ht="15" customHeight="1">
      <c r="B10" s="285"/>
      <c r="C10" s="284"/>
      <c r="D10" s="284" t="s">
        <v>974</v>
      </c>
      <c r="E10" s="284"/>
      <c r="F10" s="284"/>
      <c r="G10" s="284"/>
      <c r="H10" s="284"/>
      <c r="I10" s="284"/>
      <c r="J10" s="284"/>
      <c r="K10" s="282"/>
    </row>
    <row r="11" ht="15" customHeight="1">
      <c r="B11" s="285"/>
      <c r="C11" s="286"/>
      <c r="D11" s="284" t="s">
        <v>975</v>
      </c>
      <c r="E11" s="284"/>
      <c r="F11" s="284"/>
      <c r="G11" s="284"/>
      <c r="H11" s="284"/>
      <c r="I11" s="284"/>
      <c r="J11" s="284"/>
      <c r="K11" s="282"/>
    </row>
    <row r="12" ht="12.75" customHeight="1">
      <c r="B12" s="285"/>
      <c r="C12" s="286"/>
      <c r="D12" s="286"/>
      <c r="E12" s="286"/>
      <c r="F12" s="286"/>
      <c r="G12" s="286"/>
      <c r="H12" s="286"/>
      <c r="I12" s="286"/>
      <c r="J12" s="286"/>
      <c r="K12" s="282"/>
    </row>
    <row r="13" ht="15" customHeight="1">
      <c r="B13" s="285"/>
      <c r="C13" s="286"/>
      <c r="D13" s="284" t="s">
        <v>976</v>
      </c>
      <c r="E13" s="284"/>
      <c r="F13" s="284"/>
      <c r="G13" s="284"/>
      <c r="H13" s="284"/>
      <c r="I13" s="284"/>
      <c r="J13" s="284"/>
      <c r="K13" s="282"/>
    </row>
    <row r="14" ht="15" customHeight="1">
      <c r="B14" s="285"/>
      <c r="C14" s="286"/>
      <c r="D14" s="284" t="s">
        <v>977</v>
      </c>
      <c r="E14" s="284"/>
      <c r="F14" s="284"/>
      <c r="G14" s="284"/>
      <c r="H14" s="284"/>
      <c r="I14" s="284"/>
      <c r="J14" s="284"/>
      <c r="K14" s="282"/>
    </row>
    <row r="15" ht="15" customHeight="1">
      <c r="B15" s="285"/>
      <c r="C15" s="286"/>
      <c r="D15" s="284" t="s">
        <v>978</v>
      </c>
      <c r="E15" s="284"/>
      <c r="F15" s="284"/>
      <c r="G15" s="284"/>
      <c r="H15" s="284"/>
      <c r="I15" s="284"/>
      <c r="J15" s="284"/>
      <c r="K15" s="282"/>
    </row>
    <row r="16" ht="15" customHeight="1">
      <c r="B16" s="285"/>
      <c r="C16" s="286"/>
      <c r="D16" s="286"/>
      <c r="E16" s="287" t="s">
        <v>79</v>
      </c>
      <c r="F16" s="284" t="s">
        <v>979</v>
      </c>
      <c r="G16" s="284"/>
      <c r="H16" s="284"/>
      <c r="I16" s="284"/>
      <c r="J16" s="284"/>
      <c r="K16" s="282"/>
    </row>
    <row r="17" ht="15" customHeight="1">
      <c r="B17" s="285"/>
      <c r="C17" s="286"/>
      <c r="D17" s="286"/>
      <c r="E17" s="287" t="s">
        <v>980</v>
      </c>
      <c r="F17" s="284" t="s">
        <v>981</v>
      </c>
      <c r="G17" s="284"/>
      <c r="H17" s="284"/>
      <c r="I17" s="284"/>
      <c r="J17" s="284"/>
      <c r="K17" s="282"/>
    </row>
    <row r="18" ht="15" customHeight="1">
      <c r="B18" s="285"/>
      <c r="C18" s="286"/>
      <c r="D18" s="286"/>
      <c r="E18" s="287" t="s">
        <v>982</v>
      </c>
      <c r="F18" s="284" t="s">
        <v>983</v>
      </c>
      <c r="G18" s="284"/>
      <c r="H18" s="284"/>
      <c r="I18" s="284"/>
      <c r="J18" s="284"/>
      <c r="K18" s="282"/>
    </row>
    <row r="19" ht="15" customHeight="1">
      <c r="B19" s="285"/>
      <c r="C19" s="286"/>
      <c r="D19" s="286"/>
      <c r="E19" s="287" t="s">
        <v>94</v>
      </c>
      <c r="F19" s="284" t="s">
        <v>984</v>
      </c>
      <c r="G19" s="284"/>
      <c r="H19" s="284"/>
      <c r="I19" s="284"/>
      <c r="J19" s="284"/>
      <c r="K19" s="282"/>
    </row>
    <row r="20" ht="15" customHeight="1">
      <c r="B20" s="285"/>
      <c r="C20" s="286"/>
      <c r="D20" s="286"/>
      <c r="E20" s="287" t="s">
        <v>98</v>
      </c>
      <c r="F20" s="284" t="s">
        <v>985</v>
      </c>
      <c r="G20" s="284"/>
      <c r="H20" s="284"/>
      <c r="I20" s="284"/>
      <c r="J20" s="284"/>
      <c r="K20" s="282"/>
    </row>
    <row r="21" ht="15" customHeight="1">
      <c r="B21" s="285"/>
      <c r="C21" s="286"/>
      <c r="D21" s="286"/>
      <c r="E21" s="287" t="s">
        <v>986</v>
      </c>
      <c r="F21" s="284" t="s">
        <v>987</v>
      </c>
      <c r="G21" s="284"/>
      <c r="H21" s="284"/>
      <c r="I21" s="284"/>
      <c r="J21" s="284"/>
      <c r="K21" s="282"/>
    </row>
    <row r="22" ht="12.75" customHeight="1">
      <c r="B22" s="285"/>
      <c r="C22" s="286"/>
      <c r="D22" s="286"/>
      <c r="E22" s="286"/>
      <c r="F22" s="286"/>
      <c r="G22" s="286"/>
      <c r="H22" s="286"/>
      <c r="I22" s="286"/>
      <c r="J22" s="286"/>
      <c r="K22" s="282"/>
    </row>
    <row r="23" ht="15" customHeight="1">
      <c r="B23" s="285"/>
      <c r="C23" s="284" t="s">
        <v>988</v>
      </c>
      <c r="D23" s="284"/>
      <c r="E23" s="284"/>
      <c r="F23" s="284"/>
      <c r="G23" s="284"/>
      <c r="H23" s="284"/>
      <c r="I23" s="284"/>
      <c r="J23" s="284"/>
      <c r="K23" s="282"/>
    </row>
    <row r="24" ht="15" customHeight="1">
      <c r="B24" s="285"/>
      <c r="C24" s="284" t="s">
        <v>989</v>
      </c>
      <c r="D24" s="284"/>
      <c r="E24" s="284"/>
      <c r="F24" s="284"/>
      <c r="G24" s="284"/>
      <c r="H24" s="284"/>
      <c r="I24" s="284"/>
      <c r="J24" s="284"/>
      <c r="K24" s="282"/>
    </row>
    <row r="25" ht="15" customHeight="1">
      <c r="B25" s="285"/>
      <c r="C25" s="284"/>
      <c r="D25" s="284" t="s">
        <v>990</v>
      </c>
      <c r="E25" s="284"/>
      <c r="F25" s="284"/>
      <c r="G25" s="284"/>
      <c r="H25" s="284"/>
      <c r="I25" s="284"/>
      <c r="J25" s="284"/>
      <c r="K25" s="282"/>
    </row>
    <row r="26" ht="15" customHeight="1">
      <c r="B26" s="285"/>
      <c r="C26" s="286"/>
      <c r="D26" s="284" t="s">
        <v>991</v>
      </c>
      <c r="E26" s="284"/>
      <c r="F26" s="284"/>
      <c r="G26" s="284"/>
      <c r="H26" s="284"/>
      <c r="I26" s="284"/>
      <c r="J26" s="284"/>
      <c r="K26" s="282"/>
    </row>
    <row r="27" ht="12.75" customHeight="1">
      <c r="B27" s="285"/>
      <c r="C27" s="286"/>
      <c r="D27" s="286"/>
      <c r="E27" s="286"/>
      <c r="F27" s="286"/>
      <c r="G27" s="286"/>
      <c r="H27" s="286"/>
      <c r="I27" s="286"/>
      <c r="J27" s="286"/>
      <c r="K27" s="282"/>
    </row>
    <row r="28" ht="15" customHeight="1">
      <c r="B28" s="285"/>
      <c r="C28" s="286"/>
      <c r="D28" s="284" t="s">
        <v>992</v>
      </c>
      <c r="E28" s="284"/>
      <c r="F28" s="284"/>
      <c r="G28" s="284"/>
      <c r="H28" s="284"/>
      <c r="I28" s="284"/>
      <c r="J28" s="284"/>
      <c r="K28" s="282"/>
    </row>
    <row r="29" ht="15" customHeight="1">
      <c r="B29" s="285"/>
      <c r="C29" s="286"/>
      <c r="D29" s="284" t="s">
        <v>993</v>
      </c>
      <c r="E29" s="284"/>
      <c r="F29" s="284"/>
      <c r="G29" s="284"/>
      <c r="H29" s="284"/>
      <c r="I29" s="284"/>
      <c r="J29" s="284"/>
      <c r="K29" s="282"/>
    </row>
    <row r="30" ht="12.75" customHeight="1">
      <c r="B30" s="285"/>
      <c r="C30" s="286"/>
      <c r="D30" s="286"/>
      <c r="E30" s="286"/>
      <c r="F30" s="286"/>
      <c r="G30" s="286"/>
      <c r="H30" s="286"/>
      <c r="I30" s="286"/>
      <c r="J30" s="286"/>
      <c r="K30" s="282"/>
    </row>
    <row r="31" ht="15" customHeight="1">
      <c r="B31" s="285"/>
      <c r="C31" s="286"/>
      <c r="D31" s="284" t="s">
        <v>994</v>
      </c>
      <c r="E31" s="284"/>
      <c r="F31" s="284"/>
      <c r="G31" s="284"/>
      <c r="H31" s="284"/>
      <c r="I31" s="284"/>
      <c r="J31" s="284"/>
      <c r="K31" s="282"/>
    </row>
    <row r="32" ht="15" customHeight="1">
      <c r="B32" s="285"/>
      <c r="C32" s="286"/>
      <c r="D32" s="284" t="s">
        <v>995</v>
      </c>
      <c r="E32" s="284"/>
      <c r="F32" s="284"/>
      <c r="G32" s="284"/>
      <c r="H32" s="284"/>
      <c r="I32" s="284"/>
      <c r="J32" s="284"/>
      <c r="K32" s="282"/>
    </row>
    <row r="33" ht="15" customHeight="1">
      <c r="B33" s="285"/>
      <c r="C33" s="286"/>
      <c r="D33" s="284" t="s">
        <v>996</v>
      </c>
      <c r="E33" s="284"/>
      <c r="F33" s="284"/>
      <c r="G33" s="284"/>
      <c r="H33" s="284"/>
      <c r="I33" s="284"/>
      <c r="J33" s="284"/>
      <c r="K33" s="282"/>
    </row>
    <row r="34" ht="15" customHeight="1">
      <c r="B34" s="285"/>
      <c r="C34" s="286"/>
      <c r="D34" s="284"/>
      <c r="E34" s="288" t="s">
        <v>123</v>
      </c>
      <c r="F34" s="284"/>
      <c r="G34" s="284" t="s">
        <v>997</v>
      </c>
      <c r="H34" s="284"/>
      <c r="I34" s="284"/>
      <c r="J34" s="284"/>
      <c r="K34" s="282"/>
    </row>
    <row r="35" ht="30.75" customHeight="1">
      <c r="B35" s="285"/>
      <c r="C35" s="286"/>
      <c r="D35" s="284"/>
      <c r="E35" s="288" t="s">
        <v>998</v>
      </c>
      <c r="F35" s="284"/>
      <c r="G35" s="284" t="s">
        <v>999</v>
      </c>
      <c r="H35" s="284"/>
      <c r="I35" s="284"/>
      <c r="J35" s="284"/>
      <c r="K35" s="282"/>
    </row>
    <row r="36" ht="15" customHeight="1">
      <c r="B36" s="285"/>
      <c r="C36" s="286"/>
      <c r="D36" s="284"/>
      <c r="E36" s="288" t="s">
        <v>53</v>
      </c>
      <c r="F36" s="284"/>
      <c r="G36" s="284" t="s">
        <v>1000</v>
      </c>
      <c r="H36" s="284"/>
      <c r="I36" s="284"/>
      <c r="J36" s="284"/>
      <c r="K36" s="282"/>
    </row>
    <row r="37" ht="15" customHeight="1">
      <c r="B37" s="285"/>
      <c r="C37" s="286"/>
      <c r="D37" s="284"/>
      <c r="E37" s="288" t="s">
        <v>124</v>
      </c>
      <c r="F37" s="284"/>
      <c r="G37" s="284" t="s">
        <v>1001</v>
      </c>
      <c r="H37" s="284"/>
      <c r="I37" s="284"/>
      <c r="J37" s="284"/>
      <c r="K37" s="282"/>
    </row>
    <row r="38" ht="15" customHeight="1">
      <c r="B38" s="285"/>
      <c r="C38" s="286"/>
      <c r="D38" s="284"/>
      <c r="E38" s="288" t="s">
        <v>125</v>
      </c>
      <c r="F38" s="284"/>
      <c r="G38" s="284" t="s">
        <v>1002</v>
      </c>
      <c r="H38" s="284"/>
      <c r="I38" s="284"/>
      <c r="J38" s="284"/>
      <c r="K38" s="282"/>
    </row>
    <row r="39" ht="15" customHeight="1">
      <c r="B39" s="285"/>
      <c r="C39" s="286"/>
      <c r="D39" s="284"/>
      <c r="E39" s="288" t="s">
        <v>126</v>
      </c>
      <c r="F39" s="284"/>
      <c r="G39" s="284" t="s">
        <v>1003</v>
      </c>
      <c r="H39" s="284"/>
      <c r="I39" s="284"/>
      <c r="J39" s="284"/>
      <c r="K39" s="282"/>
    </row>
    <row r="40" ht="15" customHeight="1">
      <c r="B40" s="285"/>
      <c r="C40" s="286"/>
      <c r="D40" s="284"/>
      <c r="E40" s="288" t="s">
        <v>1004</v>
      </c>
      <c r="F40" s="284"/>
      <c r="G40" s="284" t="s">
        <v>1005</v>
      </c>
      <c r="H40" s="284"/>
      <c r="I40" s="284"/>
      <c r="J40" s="284"/>
      <c r="K40" s="282"/>
    </row>
    <row r="41" ht="15" customHeight="1">
      <c r="B41" s="285"/>
      <c r="C41" s="286"/>
      <c r="D41" s="284"/>
      <c r="E41" s="288"/>
      <c r="F41" s="284"/>
      <c r="G41" s="284" t="s">
        <v>1006</v>
      </c>
      <c r="H41" s="284"/>
      <c r="I41" s="284"/>
      <c r="J41" s="284"/>
      <c r="K41" s="282"/>
    </row>
    <row r="42" ht="15" customHeight="1">
      <c r="B42" s="285"/>
      <c r="C42" s="286"/>
      <c r="D42" s="284"/>
      <c r="E42" s="288" t="s">
        <v>1007</v>
      </c>
      <c r="F42" s="284"/>
      <c r="G42" s="284" t="s">
        <v>1008</v>
      </c>
      <c r="H42" s="284"/>
      <c r="I42" s="284"/>
      <c r="J42" s="284"/>
      <c r="K42" s="282"/>
    </row>
    <row r="43" ht="15" customHeight="1">
      <c r="B43" s="285"/>
      <c r="C43" s="286"/>
      <c r="D43" s="284"/>
      <c r="E43" s="288" t="s">
        <v>128</v>
      </c>
      <c r="F43" s="284"/>
      <c r="G43" s="284" t="s">
        <v>1009</v>
      </c>
      <c r="H43" s="284"/>
      <c r="I43" s="284"/>
      <c r="J43" s="284"/>
      <c r="K43" s="282"/>
    </row>
    <row r="44" ht="12.75" customHeight="1">
      <c r="B44" s="285"/>
      <c r="C44" s="286"/>
      <c r="D44" s="284"/>
      <c r="E44" s="284"/>
      <c r="F44" s="284"/>
      <c r="G44" s="284"/>
      <c r="H44" s="284"/>
      <c r="I44" s="284"/>
      <c r="J44" s="284"/>
      <c r="K44" s="282"/>
    </row>
    <row r="45" ht="15" customHeight="1">
      <c r="B45" s="285"/>
      <c r="C45" s="286"/>
      <c r="D45" s="284" t="s">
        <v>1010</v>
      </c>
      <c r="E45" s="284"/>
      <c r="F45" s="284"/>
      <c r="G45" s="284"/>
      <c r="H45" s="284"/>
      <c r="I45" s="284"/>
      <c r="J45" s="284"/>
      <c r="K45" s="282"/>
    </row>
    <row r="46" ht="15" customHeight="1">
      <c r="B46" s="285"/>
      <c r="C46" s="286"/>
      <c r="D46" s="286"/>
      <c r="E46" s="284" t="s">
        <v>1011</v>
      </c>
      <c r="F46" s="284"/>
      <c r="G46" s="284"/>
      <c r="H46" s="284"/>
      <c r="I46" s="284"/>
      <c r="J46" s="284"/>
      <c r="K46" s="282"/>
    </row>
    <row r="47" ht="15" customHeight="1">
      <c r="B47" s="285"/>
      <c r="C47" s="286"/>
      <c r="D47" s="286"/>
      <c r="E47" s="284" t="s">
        <v>1012</v>
      </c>
      <c r="F47" s="284"/>
      <c r="G47" s="284"/>
      <c r="H47" s="284"/>
      <c r="I47" s="284"/>
      <c r="J47" s="284"/>
      <c r="K47" s="282"/>
    </row>
    <row r="48" ht="15" customHeight="1">
      <c r="B48" s="285"/>
      <c r="C48" s="286"/>
      <c r="D48" s="286"/>
      <c r="E48" s="284" t="s">
        <v>1013</v>
      </c>
      <c r="F48" s="284"/>
      <c r="G48" s="284"/>
      <c r="H48" s="284"/>
      <c r="I48" s="284"/>
      <c r="J48" s="284"/>
      <c r="K48" s="282"/>
    </row>
    <row r="49" ht="15" customHeight="1">
      <c r="B49" s="285"/>
      <c r="C49" s="286"/>
      <c r="D49" s="284" t="s">
        <v>1014</v>
      </c>
      <c r="E49" s="284"/>
      <c r="F49" s="284"/>
      <c r="G49" s="284"/>
      <c r="H49" s="284"/>
      <c r="I49" s="284"/>
      <c r="J49" s="284"/>
      <c r="K49" s="282"/>
    </row>
    <row r="50" ht="25.5" customHeight="1">
      <c r="B50" s="280"/>
      <c r="C50" s="281" t="s">
        <v>1015</v>
      </c>
      <c r="D50" s="281"/>
      <c r="E50" s="281"/>
      <c r="F50" s="281"/>
      <c r="G50" s="281"/>
      <c r="H50" s="281"/>
      <c r="I50" s="281"/>
      <c r="J50" s="281"/>
      <c r="K50" s="282"/>
    </row>
    <row r="51" ht="5.25" customHeight="1">
      <c r="B51" s="280"/>
      <c r="C51" s="283"/>
      <c r="D51" s="283"/>
      <c r="E51" s="283"/>
      <c r="F51" s="283"/>
      <c r="G51" s="283"/>
      <c r="H51" s="283"/>
      <c r="I51" s="283"/>
      <c r="J51" s="283"/>
      <c r="K51" s="282"/>
    </row>
    <row r="52" ht="15" customHeight="1">
      <c r="B52" s="280"/>
      <c r="C52" s="284" t="s">
        <v>1016</v>
      </c>
      <c r="D52" s="284"/>
      <c r="E52" s="284"/>
      <c r="F52" s="284"/>
      <c r="G52" s="284"/>
      <c r="H52" s="284"/>
      <c r="I52" s="284"/>
      <c r="J52" s="284"/>
      <c r="K52" s="282"/>
    </row>
    <row r="53" ht="15" customHeight="1">
      <c r="B53" s="280"/>
      <c r="C53" s="284" t="s">
        <v>1017</v>
      </c>
      <c r="D53" s="284"/>
      <c r="E53" s="284"/>
      <c r="F53" s="284"/>
      <c r="G53" s="284"/>
      <c r="H53" s="284"/>
      <c r="I53" s="284"/>
      <c r="J53" s="284"/>
      <c r="K53" s="282"/>
    </row>
    <row r="54" ht="12.75" customHeight="1">
      <c r="B54" s="280"/>
      <c r="C54" s="284"/>
      <c r="D54" s="284"/>
      <c r="E54" s="284"/>
      <c r="F54" s="284"/>
      <c r="G54" s="284"/>
      <c r="H54" s="284"/>
      <c r="I54" s="284"/>
      <c r="J54" s="284"/>
      <c r="K54" s="282"/>
    </row>
    <row r="55" ht="15" customHeight="1">
      <c r="B55" s="280"/>
      <c r="C55" s="284" t="s">
        <v>1018</v>
      </c>
      <c r="D55" s="284"/>
      <c r="E55" s="284"/>
      <c r="F55" s="284"/>
      <c r="G55" s="284"/>
      <c r="H55" s="284"/>
      <c r="I55" s="284"/>
      <c r="J55" s="284"/>
      <c r="K55" s="282"/>
    </row>
    <row r="56" ht="15" customHeight="1">
      <c r="B56" s="280"/>
      <c r="C56" s="286"/>
      <c r="D56" s="284" t="s">
        <v>1019</v>
      </c>
      <c r="E56" s="284"/>
      <c r="F56" s="284"/>
      <c r="G56" s="284"/>
      <c r="H56" s="284"/>
      <c r="I56" s="284"/>
      <c r="J56" s="284"/>
      <c r="K56" s="282"/>
    </row>
    <row r="57" ht="15" customHeight="1">
      <c r="B57" s="280"/>
      <c r="C57" s="286"/>
      <c r="D57" s="284" t="s">
        <v>1020</v>
      </c>
      <c r="E57" s="284"/>
      <c r="F57" s="284"/>
      <c r="G57" s="284"/>
      <c r="H57" s="284"/>
      <c r="I57" s="284"/>
      <c r="J57" s="284"/>
      <c r="K57" s="282"/>
    </row>
    <row r="58" ht="15" customHeight="1">
      <c r="B58" s="280"/>
      <c r="C58" s="286"/>
      <c r="D58" s="284" t="s">
        <v>1021</v>
      </c>
      <c r="E58" s="284"/>
      <c r="F58" s="284"/>
      <c r="G58" s="284"/>
      <c r="H58" s="284"/>
      <c r="I58" s="284"/>
      <c r="J58" s="284"/>
      <c r="K58" s="282"/>
    </row>
    <row r="59" ht="15" customHeight="1">
      <c r="B59" s="280"/>
      <c r="C59" s="286"/>
      <c r="D59" s="284" t="s">
        <v>1022</v>
      </c>
      <c r="E59" s="284"/>
      <c r="F59" s="284"/>
      <c r="G59" s="284"/>
      <c r="H59" s="284"/>
      <c r="I59" s="284"/>
      <c r="J59" s="284"/>
      <c r="K59" s="282"/>
    </row>
    <row r="60" ht="15" customHeight="1">
      <c r="B60" s="280"/>
      <c r="C60" s="286"/>
      <c r="D60" s="289" t="s">
        <v>1023</v>
      </c>
      <c r="E60" s="289"/>
      <c r="F60" s="289"/>
      <c r="G60" s="289"/>
      <c r="H60" s="289"/>
      <c r="I60" s="289"/>
      <c r="J60" s="289"/>
      <c r="K60" s="282"/>
    </row>
    <row r="61" ht="15" customHeight="1">
      <c r="B61" s="280"/>
      <c r="C61" s="286"/>
      <c r="D61" s="284" t="s">
        <v>1024</v>
      </c>
      <c r="E61" s="284"/>
      <c r="F61" s="284"/>
      <c r="G61" s="284"/>
      <c r="H61" s="284"/>
      <c r="I61" s="284"/>
      <c r="J61" s="284"/>
      <c r="K61" s="282"/>
    </row>
    <row r="62" ht="12.75" customHeight="1">
      <c r="B62" s="280"/>
      <c r="C62" s="286"/>
      <c r="D62" s="286"/>
      <c r="E62" s="290"/>
      <c r="F62" s="286"/>
      <c r="G62" s="286"/>
      <c r="H62" s="286"/>
      <c r="I62" s="286"/>
      <c r="J62" s="286"/>
      <c r="K62" s="282"/>
    </row>
    <row r="63" ht="15" customHeight="1">
      <c r="B63" s="280"/>
      <c r="C63" s="286"/>
      <c r="D63" s="284" t="s">
        <v>1025</v>
      </c>
      <c r="E63" s="284"/>
      <c r="F63" s="284"/>
      <c r="G63" s="284"/>
      <c r="H63" s="284"/>
      <c r="I63" s="284"/>
      <c r="J63" s="284"/>
      <c r="K63" s="282"/>
    </row>
    <row r="64" ht="15" customHeight="1">
      <c r="B64" s="280"/>
      <c r="C64" s="286"/>
      <c r="D64" s="289" t="s">
        <v>1026</v>
      </c>
      <c r="E64" s="289"/>
      <c r="F64" s="289"/>
      <c r="G64" s="289"/>
      <c r="H64" s="289"/>
      <c r="I64" s="289"/>
      <c r="J64" s="289"/>
      <c r="K64" s="282"/>
    </row>
    <row r="65" ht="15" customHeight="1">
      <c r="B65" s="280"/>
      <c r="C65" s="286"/>
      <c r="D65" s="284" t="s">
        <v>1027</v>
      </c>
      <c r="E65" s="284"/>
      <c r="F65" s="284"/>
      <c r="G65" s="284"/>
      <c r="H65" s="284"/>
      <c r="I65" s="284"/>
      <c r="J65" s="284"/>
      <c r="K65" s="282"/>
    </row>
    <row r="66" ht="15" customHeight="1">
      <c r="B66" s="280"/>
      <c r="C66" s="286"/>
      <c r="D66" s="284" t="s">
        <v>1028</v>
      </c>
      <c r="E66" s="284"/>
      <c r="F66" s="284"/>
      <c r="G66" s="284"/>
      <c r="H66" s="284"/>
      <c r="I66" s="284"/>
      <c r="J66" s="284"/>
      <c r="K66" s="282"/>
    </row>
    <row r="67" ht="15" customHeight="1">
      <c r="B67" s="280"/>
      <c r="C67" s="286"/>
      <c r="D67" s="284" t="s">
        <v>1029</v>
      </c>
      <c r="E67" s="284"/>
      <c r="F67" s="284"/>
      <c r="G67" s="284"/>
      <c r="H67" s="284"/>
      <c r="I67" s="284"/>
      <c r="J67" s="284"/>
      <c r="K67" s="282"/>
    </row>
    <row r="68" ht="15" customHeight="1">
      <c r="B68" s="280"/>
      <c r="C68" s="286"/>
      <c r="D68" s="284" t="s">
        <v>1030</v>
      </c>
      <c r="E68" s="284"/>
      <c r="F68" s="284"/>
      <c r="G68" s="284"/>
      <c r="H68" s="284"/>
      <c r="I68" s="284"/>
      <c r="J68" s="284"/>
      <c r="K68" s="282"/>
    </row>
    <row r="69" ht="12.75" customHeight="1">
      <c r="B69" s="291"/>
      <c r="C69" s="292"/>
      <c r="D69" s="292"/>
      <c r="E69" s="292"/>
      <c r="F69" s="292"/>
      <c r="G69" s="292"/>
      <c r="H69" s="292"/>
      <c r="I69" s="292"/>
      <c r="J69" s="292"/>
      <c r="K69" s="293"/>
    </row>
    <row r="70" ht="18.75" customHeight="1">
      <c r="B70" s="294"/>
      <c r="C70" s="294"/>
      <c r="D70" s="294"/>
      <c r="E70" s="294"/>
      <c r="F70" s="294"/>
      <c r="G70" s="294"/>
      <c r="H70" s="294"/>
      <c r="I70" s="294"/>
      <c r="J70" s="294"/>
      <c r="K70" s="295"/>
    </row>
    <row r="71" ht="18.75" customHeight="1">
      <c r="B71" s="295"/>
      <c r="C71" s="295"/>
      <c r="D71" s="295"/>
      <c r="E71" s="295"/>
      <c r="F71" s="295"/>
      <c r="G71" s="295"/>
      <c r="H71" s="295"/>
      <c r="I71" s="295"/>
      <c r="J71" s="295"/>
      <c r="K71" s="295"/>
    </row>
    <row r="72" ht="7.5" customHeight="1">
      <c r="B72" s="296"/>
      <c r="C72" s="297"/>
      <c r="D72" s="297"/>
      <c r="E72" s="297"/>
      <c r="F72" s="297"/>
      <c r="G72" s="297"/>
      <c r="H72" s="297"/>
      <c r="I72" s="297"/>
      <c r="J72" s="297"/>
      <c r="K72" s="298"/>
    </row>
    <row r="73" ht="45" customHeight="1">
      <c r="B73" s="299"/>
      <c r="C73" s="300" t="s">
        <v>104</v>
      </c>
      <c r="D73" s="300"/>
      <c r="E73" s="300"/>
      <c r="F73" s="300"/>
      <c r="G73" s="300"/>
      <c r="H73" s="300"/>
      <c r="I73" s="300"/>
      <c r="J73" s="300"/>
      <c r="K73" s="301"/>
    </row>
    <row r="74" ht="17.25" customHeight="1">
      <c r="B74" s="299"/>
      <c r="C74" s="302" t="s">
        <v>1031</v>
      </c>
      <c r="D74" s="302"/>
      <c r="E74" s="302"/>
      <c r="F74" s="302" t="s">
        <v>1032</v>
      </c>
      <c r="G74" s="303"/>
      <c r="H74" s="302" t="s">
        <v>124</v>
      </c>
      <c r="I74" s="302" t="s">
        <v>57</v>
      </c>
      <c r="J74" s="302" t="s">
        <v>1033</v>
      </c>
      <c r="K74" s="301"/>
    </row>
    <row r="75" ht="17.25" customHeight="1">
      <c r="B75" s="299"/>
      <c r="C75" s="304" t="s">
        <v>1034</v>
      </c>
      <c r="D75" s="304"/>
      <c r="E75" s="304"/>
      <c r="F75" s="305" t="s">
        <v>1035</v>
      </c>
      <c r="G75" s="306"/>
      <c r="H75" s="304"/>
      <c r="I75" s="304"/>
      <c r="J75" s="304" t="s">
        <v>1036</v>
      </c>
      <c r="K75" s="301"/>
    </row>
    <row r="76" ht="5.25" customHeight="1">
      <c r="B76" s="299"/>
      <c r="C76" s="307"/>
      <c r="D76" s="307"/>
      <c r="E76" s="307"/>
      <c r="F76" s="307"/>
      <c r="G76" s="308"/>
      <c r="H76" s="307"/>
      <c r="I76" s="307"/>
      <c r="J76" s="307"/>
      <c r="K76" s="301"/>
    </row>
    <row r="77" ht="15" customHeight="1">
      <c r="B77" s="299"/>
      <c r="C77" s="288" t="s">
        <v>53</v>
      </c>
      <c r="D77" s="307"/>
      <c r="E77" s="307"/>
      <c r="F77" s="309" t="s">
        <v>1037</v>
      </c>
      <c r="G77" s="308"/>
      <c r="H77" s="288" t="s">
        <v>1038</v>
      </c>
      <c r="I77" s="288" t="s">
        <v>1039</v>
      </c>
      <c r="J77" s="288">
        <v>20</v>
      </c>
      <c r="K77" s="301"/>
    </row>
    <row r="78" ht="15" customHeight="1">
      <c r="B78" s="299"/>
      <c r="C78" s="288" t="s">
        <v>1040</v>
      </c>
      <c r="D78" s="288"/>
      <c r="E78" s="288"/>
      <c r="F78" s="309" t="s">
        <v>1037</v>
      </c>
      <c r="G78" s="308"/>
      <c r="H78" s="288" t="s">
        <v>1041</v>
      </c>
      <c r="I78" s="288" t="s">
        <v>1039</v>
      </c>
      <c r="J78" s="288">
        <v>120</v>
      </c>
      <c r="K78" s="301"/>
    </row>
    <row r="79" ht="15" customHeight="1">
      <c r="B79" s="310"/>
      <c r="C79" s="288" t="s">
        <v>1042</v>
      </c>
      <c r="D79" s="288"/>
      <c r="E79" s="288"/>
      <c r="F79" s="309" t="s">
        <v>1043</v>
      </c>
      <c r="G79" s="308"/>
      <c r="H79" s="288" t="s">
        <v>1044</v>
      </c>
      <c r="I79" s="288" t="s">
        <v>1039</v>
      </c>
      <c r="J79" s="288">
        <v>50</v>
      </c>
      <c r="K79" s="301"/>
    </row>
    <row r="80" ht="15" customHeight="1">
      <c r="B80" s="310"/>
      <c r="C80" s="288" t="s">
        <v>1045</v>
      </c>
      <c r="D80" s="288"/>
      <c r="E80" s="288"/>
      <c r="F80" s="309" t="s">
        <v>1037</v>
      </c>
      <c r="G80" s="308"/>
      <c r="H80" s="288" t="s">
        <v>1046</v>
      </c>
      <c r="I80" s="288" t="s">
        <v>1047</v>
      </c>
      <c r="J80" s="288"/>
      <c r="K80" s="301"/>
    </row>
    <row r="81" ht="15" customHeight="1">
      <c r="B81" s="310"/>
      <c r="C81" s="311" t="s">
        <v>1048</v>
      </c>
      <c r="D81" s="311"/>
      <c r="E81" s="311"/>
      <c r="F81" s="312" t="s">
        <v>1043</v>
      </c>
      <c r="G81" s="311"/>
      <c r="H81" s="311" t="s">
        <v>1049</v>
      </c>
      <c r="I81" s="311" t="s">
        <v>1039</v>
      </c>
      <c r="J81" s="311">
        <v>15</v>
      </c>
      <c r="K81" s="301"/>
    </row>
    <row r="82" ht="15" customHeight="1">
      <c r="B82" s="310"/>
      <c r="C82" s="311" t="s">
        <v>1050</v>
      </c>
      <c r="D82" s="311"/>
      <c r="E82" s="311"/>
      <c r="F82" s="312" t="s">
        <v>1043</v>
      </c>
      <c r="G82" s="311"/>
      <c r="H82" s="311" t="s">
        <v>1051</v>
      </c>
      <c r="I82" s="311" t="s">
        <v>1039</v>
      </c>
      <c r="J82" s="311">
        <v>15</v>
      </c>
      <c r="K82" s="301"/>
    </row>
    <row r="83" ht="15" customHeight="1">
      <c r="B83" s="310"/>
      <c r="C83" s="311" t="s">
        <v>1052</v>
      </c>
      <c r="D83" s="311"/>
      <c r="E83" s="311"/>
      <c r="F83" s="312" t="s">
        <v>1043</v>
      </c>
      <c r="G83" s="311"/>
      <c r="H83" s="311" t="s">
        <v>1053</v>
      </c>
      <c r="I83" s="311" t="s">
        <v>1039</v>
      </c>
      <c r="J83" s="311">
        <v>20</v>
      </c>
      <c r="K83" s="301"/>
    </row>
    <row r="84" ht="15" customHeight="1">
      <c r="B84" s="310"/>
      <c r="C84" s="311" t="s">
        <v>1054</v>
      </c>
      <c r="D84" s="311"/>
      <c r="E84" s="311"/>
      <c r="F84" s="312" t="s">
        <v>1043</v>
      </c>
      <c r="G84" s="311"/>
      <c r="H84" s="311" t="s">
        <v>1055</v>
      </c>
      <c r="I84" s="311" t="s">
        <v>1039</v>
      </c>
      <c r="J84" s="311">
        <v>20</v>
      </c>
      <c r="K84" s="301"/>
    </row>
    <row r="85" ht="15" customHeight="1">
      <c r="B85" s="310"/>
      <c r="C85" s="288" t="s">
        <v>1056</v>
      </c>
      <c r="D85" s="288"/>
      <c r="E85" s="288"/>
      <c r="F85" s="309" t="s">
        <v>1043</v>
      </c>
      <c r="G85" s="308"/>
      <c r="H85" s="288" t="s">
        <v>1057</v>
      </c>
      <c r="I85" s="288" t="s">
        <v>1039</v>
      </c>
      <c r="J85" s="288">
        <v>50</v>
      </c>
      <c r="K85" s="301"/>
    </row>
    <row r="86" ht="15" customHeight="1">
      <c r="B86" s="310"/>
      <c r="C86" s="288" t="s">
        <v>1058</v>
      </c>
      <c r="D86" s="288"/>
      <c r="E86" s="288"/>
      <c r="F86" s="309" t="s">
        <v>1043</v>
      </c>
      <c r="G86" s="308"/>
      <c r="H86" s="288" t="s">
        <v>1059</v>
      </c>
      <c r="I86" s="288" t="s">
        <v>1039</v>
      </c>
      <c r="J86" s="288">
        <v>20</v>
      </c>
      <c r="K86" s="301"/>
    </row>
    <row r="87" ht="15" customHeight="1">
      <c r="B87" s="310"/>
      <c r="C87" s="288" t="s">
        <v>1060</v>
      </c>
      <c r="D87" s="288"/>
      <c r="E87" s="288"/>
      <c r="F87" s="309" t="s">
        <v>1043</v>
      </c>
      <c r="G87" s="308"/>
      <c r="H87" s="288" t="s">
        <v>1061</v>
      </c>
      <c r="I87" s="288" t="s">
        <v>1039</v>
      </c>
      <c r="J87" s="288">
        <v>20</v>
      </c>
      <c r="K87" s="301"/>
    </row>
    <row r="88" ht="15" customHeight="1">
      <c r="B88" s="310"/>
      <c r="C88" s="288" t="s">
        <v>1062</v>
      </c>
      <c r="D88" s="288"/>
      <c r="E88" s="288"/>
      <c r="F88" s="309" t="s">
        <v>1043</v>
      </c>
      <c r="G88" s="308"/>
      <c r="H88" s="288" t="s">
        <v>1063</v>
      </c>
      <c r="I88" s="288" t="s">
        <v>1039</v>
      </c>
      <c r="J88" s="288">
        <v>50</v>
      </c>
      <c r="K88" s="301"/>
    </row>
    <row r="89" ht="15" customHeight="1">
      <c r="B89" s="310"/>
      <c r="C89" s="288" t="s">
        <v>1064</v>
      </c>
      <c r="D89" s="288"/>
      <c r="E89" s="288"/>
      <c r="F89" s="309" t="s">
        <v>1043</v>
      </c>
      <c r="G89" s="308"/>
      <c r="H89" s="288" t="s">
        <v>1064</v>
      </c>
      <c r="I89" s="288" t="s">
        <v>1039</v>
      </c>
      <c r="J89" s="288">
        <v>50</v>
      </c>
      <c r="K89" s="301"/>
    </row>
    <row r="90" ht="15" customHeight="1">
      <c r="B90" s="310"/>
      <c r="C90" s="288" t="s">
        <v>129</v>
      </c>
      <c r="D90" s="288"/>
      <c r="E90" s="288"/>
      <c r="F90" s="309" t="s">
        <v>1043</v>
      </c>
      <c r="G90" s="308"/>
      <c r="H90" s="288" t="s">
        <v>1065</v>
      </c>
      <c r="I90" s="288" t="s">
        <v>1039</v>
      </c>
      <c r="J90" s="288">
        <v>255</v>
      </c>
      <c r="K90" s="301"/>
    </row>
    <row r="91" ht="15" customHeight="1">
      <c r="B91" s="310"/>
      <c r="C91" s="288" t="s">
        <v>1066</v>
      </c>
      <c r="D91" s="288"/>
      <c r="E91" s="288"/>
      <c r="F91" s="309" t="s">
        <v>1037</v>
      </c>
      <c r="G91" s="308"/>
      <c r="H91" s="288" t="s">
        <v>1067</v>
      </c>
      <c r="I91" s="288" t="s">
        <v>1068</v>
      </c>
      <c r="J91" s="288"/>
      <c r="K91" s="301"/>
    </row>
    <row r="92" ht="15" customHeight="1">
      <c r="B92" s="310"/>
      <c r="C92" s="288" t="s">
        <v>1069</v>
      </c>
      <c r="D92" s="288"/>
      <c r="E92" s="288"/>
      <c r="F92" s="309" t="s">
        <v>1037</v>
      </c>
      <c r="G92" s="308"/>
      <c r="H92" s="288" t="s">
        <v>1070</v>
      </c>
      <c r="I92" s="288" t="s">
        <v>1071</v>
      </c>
      <c r="J92" s="288"/>
      <c r="K92" s="301"/>
    </row>
    <row r="93" ht="15" customHeight="1">
      <c r="B93" s="310"/>
      <c r="C93" s="288" t="s">
        <v>1072</v>
      </c>
      <c r="D93" s="288"/>
      <c r="E93" s="288"/>
      <c r="F93" s="309" t="s">
        <v>1037</v>
      </c>
      <c r="G93" s="308"/>
      <c r="H93" s="288" t="s">
        <v>1072</v>
      </c>
      <c r="I93" s="288" t="s">
        <v>1071</v>
      </c>
      <c r="J93" s="288"/>
      <c r="K93" s="301"/>
    </row>
    <row r="94" ht="15" customHeight="1">
      <c r="B94" s="310"/>
      <c r="C94" s="288" t="s">
        <v>38</v>
      </c>
      <c r="D94" s="288"/>
      <c r="E94" s="288"/>
      <c r="F94" s="309" t="s">
        <v>1037</v>
      </c>
      <c r="G94" s="308"/>
      <c r="H94" s="288" t="s">
        <v>1073</v>
      </c>
      <c r="I94" s="288" t="s">
        <v>1071</v>
      </c>
      <c r="J94" s="288"/>
      <c r="K94" s="301"/>
    </row>
    <row r="95" ht="15" customHeight="1">
      <c r="B95" s="310"/>
      <c r="C95" s="288" t="s">
        <v>48</v>
      </c>
      <c r="D95" s="288"/>
      <c r="E95" s="288"/>
      <c r="F95" s="309" t="s">
        <v>1037</v>
      </c>
      <c r="G95" s="308"/>
      <c r="H95" s="288" t="s">
        <v>1074</v>
      </c>
      <c r="I95" s="288" t="s">
        <v>1071</v>
      </c>
      <c r="J95" s="288"/>
      <c r="K95" s="301"/>
    </row>
    <row r="96" ht="15" customHeight="1">
      <c r="B96" s="313"/>
      <c r="C96" s="314"/>
      <c r="D96" s="314"/>
      <c r="E96" s="314"/>
      <c r="F96" s="314"/>
      <c r="G96" s="314"/>
      <c r="H96" s="314"/>
      <c r="I96" s="314"/>
      <c r="J96" s="314"/>
      <c r="K96" s="315"/>
    </row>
    <row r="97" ht="18.75" customHeight="1">
      <c r="B97" s="316"/>
      <c r="C97" s="317"/>
      <c r="D97" s="317"/>
      <c r="E97" s="317"/>
      <c r="F97" s="317"/>
      <c r="G97" s="317"/>
      <c r="H97" s="317"/>
      <c r="I97" s="317"/>
      <c r="J97" s="317"/>
      <c r="K97" s="316"/>
    </row>
    <row r="98" ht="18.75" customHeight="1">
      <c r="B98" s="295"/>
      <c r="C98" s="295"/>
      <c r="D98" s="295"/>
      <c r="E98" s="295"/>
      <c r="F98" s="295"/>
      <c r="G98" s="295"/>
      <c r="H98" s="295"/>
      <c r="I98" s="295"/>
      <c r="J98" s="295"/>
      <c r="K98" s="295"/>
    </row>
    <row r="99" ht="7.5" customHeight="1">
      <c r="B99" s="296"/>
      <c r="C99" s="297"/>
      <c r="D99" s="297"/>
      <c r="E99" s="297"/>
      <c r="F99" s="297"/>
      <c r="G99" s="297"/>
      <c r="H99" s="297"/>
      <c r="I99" s="297"/>
      <c r="J99" s="297"/>
      <c r="K99" s="298"/>
    </row>
    <row r="100" ht="45" customHeight="1">
      <c r="B100" s="299"/>
      <c r="C100" s="300" t="s">
        <v>1075</v>
      </c>
      <c r="D100" s="300"/>
      <c r="E100" s="300"/>
      <c r="F100" s="300"/>
      <c r="G100" s="300"/>
      <c r="H100" s="300"/>
      <c r="I100" s="300"/>
      <c r="J100" s="300"/>
      <c r="K100" s="301"/>
    </row>
    <row r="101" ht="17.25" customHeight="1">
      <c r="B101" s="299"/>
      <c r="C101" s="302" t="s">
        <v>1031</v>
      </c>
      <c r="D101" s="302"/>
      <c r="E101" s="302"/>
      <c r="F101" s="302" t="s">
        <v>1032</v>
      </c>
      <c r="G101" s="303"/>
      <c r="H101" s="302" t="s">
        <v>124</v>
      </c>
      <c r="I101" s="302" t="s">
        <v>57</v>
      </c>
      <c r="J101" s="302" t="s">
        <v>1033</v>
      </c>
      <c r="K101" s="301"/>
    </row>
    <row r="102" ht="17.25" customHeight="1">
      <c r="B102" s="299"/>
      <c r="C102" s="304" t="s">
        <v>1034</v>
      </c>
      <c r="D102" s="304"/>
      <c r="E102" s="304"/>
      <c r="F102" s="305" t="s">
        <v>1035</v>
      </c>
      <c r="G102" s="306"/>
      <c r="H102" s="304"/>
      <c r="I102" s="304"/>
      <c r="J102" s="304" t="s">
        <v>1036</v>
      </c>
      <c r="K102" s="301"/>
    </row>
    <row r="103" ht="5.25" customHeight="1">
      <c r="B103" s="299"/>
      <c r="C103" s="302"/>
      <c r="D103" s="302"/>
      <c r="E103" s="302"/>
      <c r="F103" s="302"/>
      <c r="G103" s="318"/>
      <c r="H103" s="302"/>
      <c r="I103" s="302"/>
      <c r="J103" s="302"/>
      <c r="K103" s="301"/>
    </row>
    <row r="104" ht="15" customHeight="1">
      <c r="B104" s="299"/>
      <c r="C104" s="288" t="s">
        <v>53</v>
      </c>
      <c r="D104" s="307"/>
      <c r="E104" s="307"/>
      <c r="F104" s="309" t="s">
        <v>1037</v>
      </c>
      <c r="G104" s="318"/>
      <c r="H104" s="288" t="s">
        <v>1076</v>
      </c>
      <c r="I104" s="288" t="s">
        <v>1039</v>
      </c>
      <c r="J104" s="288">
        <v>20</v>
      </c>
      <c r="K104" s="301"/>
    </row>
    <row r="105" ht="15" customHeight="1">
      <c r="B105" s="299"/>
      <c r="C105" s="288" t="s">
        <v>1040</v>
      </c>
      <c r="D105" s="288"/>
      <c r="E105" s="288"/>
      <c r="F105" s="309" t="s">
        <v>1037</v>
      </c>
      <c r="G105" s="288"/>
      <c r="H105" s="288" t="s">
        <v>1076</v>
      </c>
      <c r="I105" s="288" t="s">
        <v>1039</v>
      </c>
      <c r="J105" s="288">
        <v>120</v>
      </c>
      <c r="K105" s="301"/>
    </row>
    <row r="106" ht="15" customHeight="1">
      <c r="B106" s="310"/>
      <c r="C106" s="288" t="s">
        <v>1042</v>
      </c>
      <c r="D106" s="288"/>
      <c r="E106" s="288"/>
      <c r="F106" s="309" t="s">
        <v>1043</v>
      </c>
      <c r="G106" s="288"/>
      <c r="H106" s="288" t="s">
        <v>1076</v>
      </c>
      <c r="I106" s="288" t="s">
        <v>1039</v>
      </c>
      <c r="J106" s="288">
        <v>50</v>
      </c>
      <c r="K106" s="301"/>
    </row>
    <row r="107" ht="15" customHeight="1">
      <c r="B107" s="310"/>
      <c r="C107" s="288" t="s">
        <v>1045</v>
      </c>
      <c r="D107" s="288"/>
      <c r="E107" s="288"/>
      <c r="F107" s="309" t="s">
        <v>1037</v>
      </c>
      <c r="G107" s="288"/>
      <c r="H107" s="288" t="s">
        <v>1076</v>
      </c>
      <c r="I107" s="288" t="s">
        <v>1047</v>
      </c>
      <c r="J107" s="288"/>
      <c r="K107" s="301"/>
    </row>
    <row r="108" ht="15" customHeight="1">
      <c r="B108" s="310"/>
      <c r="C108" s="288" t="s">
        <v>1056</v>
      </c>
      <c r="D108" s="288"/>
      <c r="E108" s="288"/>
      <c r="F108" s="309" t="s">
        <v>1043</v>
      </c>
      <c r="G108" s="288"/>
      <c r="H108" s="288" t="s">
        <v>1076</v>
      </c>
      <c r="I108" s="288" t="s">
        <v>1039</v>
      </c>
      <c r="J108" s="288">
        <v>50</v>
      </c>
      <c r="K108" s="301"/>
    </row>
    <row r="109" ht="15" customHeight="1">
      <c r="B109" s="310"/>
      <c r="C109" s="288" t="s">
        <v>1064</v>
      </c>
      <c r="D109" s="288"/>
      <c r="E109" s="288"/>
      <c r="F109" s="309" t="s">
        <v>1043</v>
      </c>
      <c r="G109" s="288"/>
      <c r="H109" s="288" t="s">
        <v>1076</v>
      </c>
      <c r="I109" s="288" t="s">
        <v>1039</v>
      </c>
      <c r="J109" s="288">
        <v>50</v>
      </c>
      <c r="K109" s="301"/>
    </row>
    <row r="110" ht="15" customHeight="1">
      <c r="B110" s="310"/>
      <c r="C110" s="288" t="s">
        <v>1062</v>
      </c>
      <c r="D110" s="288"/>
      <c r="E110" s="288"/>
      <c r="F110" s="309" t="s">
        <v>1043</v>
      </c>
      <c r="G110" s="288"/>
      <c r="H110" s="288" t="s">
        <v>1076</v>
      </c>
      <c r="I110" s="288" t="s">
        <v>1039</v>
      </c>
      <c r="J110" s="288">
        <v>50</v>
      </c>
      <c r="K110" s="301"/>
    </row>
    <row r="111" ht="15" customHeight="1">
      <c r="B111" s="310"/>
      <c r="C111" s="288" t="s">
        <v>53</v>
      </c>
      <c r="D111" s="288"/>
      <c r="E111" s="288"/>
      <c r="F111" s="309" t="s">
        <v>1037</v>
      </c>
      <c r="G111" s="288"/>
      <c r="H111" s="288" t="s">
        <v>1077</v>
      </c>
      <c r="I111" s="288" t="s">
        <v>1039</v>
      </c>
      <c r="J111" s="288">
        <v>20</v>
      </c>
      <c r="K111" s="301"/>
    </row>
    <row r="112" ht="15" customHeight="1">
      <c r="B112" s="310"/>
      <c r="C112" s="288" t="s">
        <v>1078</v>
      </c>
      <c r="D112" s="288"/>
      <c r="E112" s="288"/>
      <c r="F112" s="309" t="s">
        <v>1037</v>
      </c>
      <c r="G112" s="288"/>
      <c r="H112" s="288" t="s">
        <v>1079</v>
      </c>
      <c r="I112" s="288" t="s">
        <v>1039</v>
      </c>
      <c r="J112" s="288">
        <v>120</v>
      </c>
      <c r="K112" s="301"/>
    </row>
    <row r="113" ht="15" customHeight="1">
      <c r="B113" s="310"/>
      <c r="C113" s="288" t="s">
        <v>38</v>
      </c>
      <c r="D113" s="288"/>
      <c r="E113" s="288"/>
      <c r="F113" s="309" t="s">
        <v>1037</v>
      </c>
      <c r="G113" s="288"/>
      <c r="H113" s="288" t="s">
        <v>1080</v>
      </c>
      <c r="I113" s="288" t="s">
        <v>1071</v>
      </c>
      <c r="J113" s="288"/>
      <c r="K113" s="301"/>
    </row>
    <row r="114" ht="15" customHeight="1">
      <c r="B114" s="310"/>
      <c r="C114" s="288" t="s">
        <v>48</v>
      </c>
      <c r="D114" s="288"/>
      <c r="E114" s="288"/>
      <c r="F114" s="309" t="s">
        <v>1037</v>
      </c>
      <c r="G114" s="288"/>
      <c r="H114" s="288" t="s">
        <v>1081</v>
      </c>
      <c r="I114" s="288" t="s">
        <v>1071</v>
      </c>
      <c r="J114" s="288"/>
      <c r="K114" s="301"/>
    </row>
    <row r="115" ht="15" customHeight="1">
      <c r="B115" s="310"/>
      <c r="C115" s="288" t="s">
        <v>57</v>
      </c>
      <c r="D115" s="288"/>
      <c r="E115" s="288"/>
      <c r="F115" s="309" t="s">
        <v>1037</v>
      </c>
      <c r="G115" s="288"/>
      <c r="H115" s="288" t="s">
        <v>1082</v>
      </c>
      <c r="I115" s="288" t="s">
        <v>1083</v>
      </c>
      <c r="J115" s="288"/>
      <c r="K115" s="301"/>
    </row>
    <row r="116" ht="15" customHeight="1">
      <c r="B116" s="313"/>
      <c r="C116" s="319"/>
      <c r="D116" s="319"/>
      <c r="E116" s="319"/>
      <c r="F116" s="319"/>
      <c r="G116" s="319"/>
      <c r="H116" s="319"/>
      <c r="I116" s="319"/>
      <c r="J116" s="319"/>
      <c r="K116" s="315"/>
    </row>
    <row r="117" ht="18.75" customHeight="1">
      <c r="B117" s="320"/>
      <c r="C117" s="284"/>
      <c r="D117" s="284"/>
      <c r="E117" s="284"/>
      <c r="F117" s="321"/>
      <c r="G117" s="284"/>
      <c r="H117" s="284"/>
      <c r="I117" s="284"/>
      <c r="J117" s="284"/>
      <c r="K117" s="320"/>
    </row>
    <row r="118" ht="18.75" customHeight="1">
      <c r="B118" s="295"/>
      <c r="C118" s="295"/>
      <c r="D118" s="295"/>
      <c r="E118" s="295"/>
      <c r="F118" s="295"/>
      <c r="G118" s="295"/>
      <c r="H118" s="295"/>
      <c r="I118" s="295"/>
      <c r="J118" s="295"/>
      <c r="K118" s="295"/>
    </row>
    <row r="119" ht="7.5" customHeight="1">
      <c r="B119" s="322"/>
      <c r="C119" s="323"/>
      <c r="D119" s="323"/>
      <c r="E119" s="323"/>
      <c r="F119" s="323"/>
      <c r="G119" s="323"/>
      <c r="H119" s="323"/>
      <c r="I119" s="323"/>
      <c r="J119" s="323"/>
      <c r="K119" s="324"/>
    </row>
    <row r="120" ht="45" customHeight="1">
      <c r="B120" s="325"/>
      <c r="C120" s="278" t="s">
        <v>1084</v>
      </c>
      <c r="D120" s="278"/>
      <c r="E120" s="278"/>
      <c r="F120" s="278"/>
      <c r="G120" s="278"/>
      <c r="H120" s="278"/>
      <c r="I120" s="278"/>
      <c r="J120" s="278"/>
      <c r="K120" s="326"/>
    </row>
    <row r="121" ht="17.25" customHeight="1">
      <c r="B121" s="327"/>
      <c r="C121" s="302" t="s">
        <v>1031</v>
      </c>
      <c r="D121" s="302"/>
      <c r="E121" s="302"/>
      <c r="F121" s="302" t="s">
        <v>1032</v>
      </c>
      <c r="G121" s="303"/>
      <c r="H121" s="302" t="s">
        <v>124</v>
      </c>
      <c r="I121" s="302" t="s">
        <v>57</v>
      </c>
      <c r="J121" s="302" t="s">
        <v>1033</v>
      </c>
      <c r="K121" s="328"/>
    </row>
    <row r="122" ht="17.25" customHeight="1">
      <c r="B122" s="327"/>
      <c r="C122" s="304" t="s">
        <v>1034</v>
      </c>
      <c r="D122" s="304"/>
      <c r="E122" s="304"/>
      <c r="F122" s="305" t="s">
        <v>1035</v>
      </c>
      <c r="G122" s="306"/>
      <c r="H122" s="304"/>
      <c r="I122" s="304"/>
      <c r="J122" s="304" t="s">
        <v>1036</v>
      </c>
      <c r="K122" s="328"/>
    </row>
    <row r="123" ht="5.25" customHeight="1">
      <c r="B123" s="329"/>
      <c r="C123" s="307"/>
      <c r="D123" s="307"/>
      <c r="E123" s="307"/>
      <c r="F123" s="307"/>
      <c r="G123" s="288"/>
      <c r="H123" s="307"/>
      <c r="I123" s="307"/>
      <c r="J123" s="307"/>
      <c r="K123" s="330"/>
    </row>
    <row r="124" ht="15" customHeight="1">
      <c r="B124" s="329"/>
      <c r="C124" s="288" t="s">
        <v>1040</v>
      </c>
      <c r="D124" s="307"/>
      <c r="E124" s="307"/>
      <c r="F124" s="309" t="s">
        <v>1037</v>
      </c>
      <c r="G124" s="288"/>
      <c r="H124" s="288" t="s">
        <v>1076</v>
      </c>
      <c r="I124" s="288" t="s">
        <v>1039</v>
      </c>
      <c r="J124" s="288">
        <v>120</v>
      </c>
      <c r="K124" s="331"/>
    </row>
    <row r="125" ht="15" customHeight="1">
      <c r="B125" s="329"/>
      <c r="C125" s="288" t="s">
        <v>1085</v>
      </c>
      <c r="D125" s="288"/>
      <c r="E125" s="288"/>
      <c r="F125" s="309" t="s">
        <v>1037</v>
      </c>
      <c r="G125" s="288"/>
      <c r="H125" s="288" t="s">
        <v>1086</v>
      </c>
      <c r="I125" s="288" t="s">
        <v>1039</v>
      </c>
      <c r="J125" s="288" t="s">
        <v>1087</v>
      </c>
      <c r="K125" s="331"/>
    </row>
    <row r="126" ht="15" customHeight="1">
      <c r="B126" s="329"/>
      <c r="C126" s="288" t="s">
        <v>986</v>
      </c>
      <c r="D126" s="288"/>
      <c r="E126" s="288"/>
      <c r="F126" s="309" t="s">
        <v>1037</v>
      </c>
      <c r="G126" s="288"/>
      <c r="H126" s="288" t="s">
        <v>1088</v>
      </c>
      <c r="I126" s="288" t="s">
        <v>1039</v>
      </c>
      <c r="J126" s="288" t="s">
        <v>1087</v>
      </c>
      <c r="K126" s="331"/>
    </row>
    <row r="127" ht="15" customHeight="1">
      <c r="B127" s="329"/>
      <c r="C127" s="288" t="s">
        <v>1048</v>
      </c>
      <c r="D127" s="288"/>
      <c r="E127" s="288"/>
      <c r="F127" s="309" t="s">
        <v>1043</v>
      </c>
      <c r="G127" s="288"/>
      <c r="H127" s="288" t="s">
        <v>1049</v>
      </c>
      <c r="I127" s="288" t="s">
        <v>1039</v>
      </c>
      <c r="J127" s="288">
        <v>15</v>
      </c>
      <c r="K127" s="331"/>
    </row>
    <row r="128" ht="15" customHeight="1">
      <c r="B128" s="329"/>
      <c r="C128" s="311" t="s">
        <v>1050</v>
      </c>
      <c r="D128" s="311"/>
      <c r="E128" s="311"/>
      <c r="F128" s="312" t="s">
        <v>1043</v>
      </c>
      <c r="G128" s="311"/>
      <c r="H128" s="311" t="s">
        <v>1051</v>
      </c>
      <c r="I128" s="311" t="s">
        <v>1039</v>
      </c>
      <c r="J128" s="311">
        <v>15</v>
      </c>
      <c r="K128" s="331"/>
    </row>
    <row r="129" ht="15" customHeight="1">
      <c r="B129" s="329"/>
      <c r="C129" s="311" t="s">
        <v>1052</v>
      </c>
      <c r="D129" s="311"/>
      <c r="E129" s="311"/>
      <c r="F129" s="312" t="s">
        <v>1043</v>
      </c>
      <c r="G129" s="311"/>
      <c r="H129" s="311" t="s">
        <v>1053</v>
      </c>
      <c r="I129" s="311" t="s">
        <v>1039</v>
      </c>
      <c r="J129" s="311">
        <v>20</v>
      </c>
      <c r="K129" s="331"/>
    </row>
    <row r="130" ht="15" customHeight="1">
      <c r="B130" s="329"/>
      <c r="C130" s="311" t="s">
        <v>1054</v>
      </c>
      <c r="D130" s="311"/>
      <c r="E130" s="311"/>
      <c r="F130" s="312" t="s">
        <v>1043</v>
      </c>
      <c r="G130" s="311"/>
      <c r="H130" s="311" t="s">
        <v>1055</v>
      </c>
      <c r="I130" s="311" t="s">
        <v>1039</v>
      </c>
      <c r="J130" s="311">
        <v>20</v>
      </c>
      <c r="K130" s="331"/>
    </row>
    <row r="131" ht="15" customHeight="1">
      <c r="B131" s="329"/>
      <c r="C131" s="288" t="s">
        <v>1042</v>
      </c>
      <c r="D131" s="288"/>
      <c r="E131" s="288"/>
      <c r="F131" s="309" t="s">
        <v>1043</v>
      </c>
      <c r="G131" s="288"/>
      <c r="H131" s="288" t="s">
        <v>1076</v>
      </c>
      <c r="I131" s="288" t="s">
        <v>1039</v>
      </c>
      <c r="J131" s="288">
        <v>50</v>
      </c>
      <c r="K131" s="331"/>
    </row>
    <row r="132" ht="15" customHeight="1">
      <c r="B132" s="329"/>
      <c r="C132" s="288" t="s">
        <v>1056</v>
      </c>
      <c r="D132" s="288"/>
      <c r="E132" s="288"/>
      <c r="F132" s="309" t="s">
        <v>1043</v>
      </c>
      <c r="G132" s="288"/>
      <c r="H132" s="288" t="s">
        <v>1076</v>
      </c>
      <c r="I132" s="288" t="s">
        <v>1039</v>
      </c>
      <c r="J132" s="288">
        <v>50</v>
      </c>
      <c r="K132" s="331"/>
    </row>
    <row r="133" ht="15" customHeight="1">
      <c r="B133" s="329"/>
      <c r="C133" s="288" t="s">
        <v>1062</v>
      </c>
      <c r="D133" s="288"/>
      <c r="E133" s="288"/>
      <c r="F133" s="309" t="s">
        <v>1043</v>
      </c>
      <c r="G133" s="288"/>
      <c r="H133" s="288" t="s">
        <v>1076</v>
      </c>
      <c r="I133" s="288" t="s">
        <v>1039</v>
      </c>
      <c r="J133" s="288">
        <v>50</v>
      </c>
      <c r="K133" s="331"/>
    </row>
    <row r="134" ht="15" customHeight="1">
      <c r="B134" s="329"/>
      <c r="C134" s="288" t="s">
        <v>1064</v>
      </c>
      <c r="D134" s="288"/>
      <c r="E134" s="288"/>
      <c r="F134" s="309" t="s">
        <v>1043</v>
      </c>
      <c r="G134" s="288"/>
      <c r="H134" s="288" t="s">
        <v>1076</v>
      </c>
      <c r="I134" s="288" t="s">
        <v>1039</v>
      </c>
      <c r="J134" s="288">
        <v>50</v>
      </c>
      <c r="K134" s="331"/>
    </row>
    <row r="135" ht="15" customHeight="1">
      <c r="B135" s="329"/>
      <c r="C135" s="288" t="s">
        <v>129</v>
      </c>
      <c r="D135" s="288"/>
      <c r="E135" s="288"/>
      <c r="F135" s="309" t="s">
        <v>1043</v>
      </c>
      <c r="G135" s="288"/>
      <c r="H135" s="288" t="s">
        <v>1089</v>
      </c>
      <c r="I135" s="288" t="s">
        <v>1039</v>
      </c>
      <c r="J135" s="288">
        <v>255</v>
      </c>
      <c r="K135" s="331"/>
    </row>
    <row r="136" ht="15" customHeight="1">
      <c r="B136" s="329"/>
      <c r="C136" s="288" t="s">
        <v>1066</v>
      </c>
      <c r="D136" s="288"/>
      <c r="E136" s="288"/>
      <c r="F136" s="309" t="s">
        <v>1037</v>
      </c>
      <c r="G136" s="288"/>
      <c r="H136" s="288" t="s">
        <v>1090</v>
      </c>
      <c r="I136" s="288" t="s">
        <v>1068</v>
      </c>
      <c r="J136" s="288"/>
      <c r="K136" s="331"/>
    </row>
    <row r="137" ht="15" customHeight="1">
      <c r="B137" s="329"/>
      <c r="C137" s="288" t="s">
        <v>1069</v>
      </c>
      <c r="D137" s="288"/>
      <c r="E137" s="288"/>
      <c r="F137" s="309" t="s">
        <v>1037</v>
      </c>
      <c r="G137" s="288"/>
      <c r="H137" s="288" t="s">
        <v>1091</v>
      </c>
      <c r="I137" s="288" t="s">
        <v>1071</v>
      </c>
      <c r="J137" s="288"/>
      <c r="K137" s="331"/>
    </row>
    <row r="138" ht="15" customHeight="1">
      <c r="B138" s="329"/>
      <c r="C138" s="288" t="s">
        <v>1072</v>
      </c>
      <c r="D138" s="288"/>
      <c r="E138" s="288"/>
      <c r="F138" s="309" t="s">
        <v>1037</v>
      </c>
      <c r="G138" s="288"/>
      <c r="H138" s="288" t="s">
        <v>1072</v>
      </c>
      <c r="I138" s="288" t="s">
        <v>1071</v>
      </c>
      <c r="J138" s="288"/>
      <c r="K138" s="331"/>
    </row>
    <row r="139" ht="15" customHeight="1">
      <c r="B139" s="329"/>
      <c r="C139" s="288" t="s">
        <v>38</v>
      </c>
      <c r="D139" s="288"/>
      <c r="E139" s="288"/>
      <c r="F139" s="309" t="s">
        <v>1037</v>
      </c>
      <c r="G139" s="288"/>
      <c r="H139" s="288" t="s">
        <v>1092</v>
      </c>
      <c r="I139" s="288" t="s">
        <v>1071</v>
      </c>
      <c r="J139" s="288"/>
      <c r="K139" s="331"/>
    </row>
    <row r="140" ht="15" customHeight="1">
      <c r="B140" s="329"/>
      <c r="C140" s="288" t="s">
        <v>1093</v>
      </c>
      <c r="D140" s="288"/>
      <c r="E140" s="288"/>
      <c r="F140" s="309" t="s">
        <v>1037</v>
      </c>
      <c r="G140" s="288"/>
      <c r="H140" s="288" t="s">
        <v>1094</v>
      </c>
      <c r="I140" s="288" t="s">
        <v>1071</v>
      </c>
      <c r="J140" s="288"/>
      <c r="K140" s="331"/>
    </row>
    <row r="141" ht="15" customHeight="1">
      <c r="B141" s="332"/>
      <c r="C141" s="333"/>
      <c r="D141" s="333"/>
      <c r="E141" s="333"/>
      <c r="F141" s="333"/>
      <c r="G141" s="333"/>
      <c r="H141" s="333"/>
      <c r="I141" s="333"/>
      <c r="J141" s="333"/>
      <c r="K141" s="334"/>
    </row>
    <row r="142" ht="18.75" customHeight="1">
      <c r="B142" s="284"/>
      <c r="C142" s="284"/>
      <c r="D142" s="284"/>
      <c r="E142" s="284"/>
      <c r="F142" s="321"/>
      <c r="G142" s="284"/>
      <c r="H142" s="284"/>
      <c r="I142" s="284"/>
      <c r="J142" s="284"/>
      <c r="K142" s="284"/>
    </row>
    <row r="143" ht="18.75" customHeight="1">
      <c r="B143" s="295"/>
      <c r="C143" s="295"/>
      <c r="D143" s="295"/>
      <c r="E143" s="295"/>
      <c r="F143" s="295"/>
      <c r="G143" s="295"/>
      <c r="H143" s="295"/>
      <c r="I143" s="295"/>
      <c r="J143" s="295"/>
      <c r="K143" s="295"/>
    </row>
    <row r="144" ht="7.5" customHeight="1">
      <c r="B144" s="296"/>
      <c r="C144" s="297"/>
      <c r="D144" s="297"/>
      <c r="E144" s="297"/>
      <c r="F144" s="297"/>
      <c r="G144" s="297"/>
      <c r="H144" s="297"/>
      <c r="I144" s="297"/>
      <c r="J144" s="297"/>
      <c r="K144" s="298"/>
    </row>
    <row r="145" ht="45" customHeight="1">
      <c r="B145" s="299"/>
      <c r="C145" s="300" t="s">
        <v>1095</v>
      </c>
      <c r="D145" s="300"/>
      <c r="E145" s="300"/>
      <c r="F145" s="300"/>
      <c r="G145" s="300"/>
      <c r="H145" s="300"/>
      <c r="I145" s="300"/>
      <c r="J145" s="300"/>
      <c r="K145" s="301"/>
    </row>
    <row r="146" ht="17.25" customHeight="1">
      <c r="B146" s="299"/>
      <c r="C146" s="302" t="s">
        <v>1031</v>
      </c>
      <c r="D146" s="302"/>
      <c r="E146" s="302"/>
      <c r="F146" s="302" t="s">
        <v>1032</v>
      </c>
      <c r="G146" s="303"/>
      <c r="H146" s="302" t="s">
        <v>124</v>
      </c>
      <c r="I146" s="302" t="s">
        <v>57</v>
      </c>
      <c r="J146" s="302" t="s">
        <v>1033</v>
      </c>
      <c r="K146" s="301"/>
    </row>
    <row r="147" ht="17.25" customHeight="1">
      <c r="B147" s="299"/>
      <c r="C147" s="304" t="s">
        <v>1034</v>
      </c>
      <c r="D147" s="304"/>
      <c r="E147" s="304"/>
      <c r="F147" s="305" t="s">
        <v>1035</v>
      </c>
      <c r="G147" s="306"/>
      <c r="H147" s="304"/>
      <c r="I147" s="304"/>
      <c r="J147" s="304" t="s">
        <v>1036</v>
      </c>
      <c r="K147" s="301"/>
    </row>
    <row r="148" ht="5.25" customHeight="1">
      <c r="B148" s="310"/>
      <c r="C148" s="307"/>
      <c r="D148" s="307"/>
      <c r="E148" s="307"/>
      <c r="F148" s="307"/>
      <c r="G148" s="308"/>
      <c r="H148" s="307"/>
      <c r="I148" s="307"/>
      <c r="J148" s="307"/>
      <c r="K148" s="331"/>
    </row>
    <row r="149" ht="15" customHeight="1">
      <c r="B149" s="310"/>
      <c r="C149" s="335" t="s">
        <v>1040</v>
      </c>
      <c r="D149" s="288"/>
      <c r="E149" s="288"/>
      <c r="F149" s="336" t="s">
        <v>1037</v>
      </c>
      <c r="G149" s="288"/>
      <c r="H149" s="335" t="s">
        <v>1076</v>
      </c>
      <c r="I149" s="335" t="s">
        <v>1039</v>
      </c>
      <c r="J149" s="335">
        <v>120</v>
      </c>
      <c r="K149" s="331"/>
    </row>
    <row r="150" ht="15" customHeight="1">
      <c r="B150" s="310"/>
      <c r="C150" s="335" t="s">
        <v>1085</v>
      </c>
      <c r="D150" s="288"/>
      <c r="E150" s="288"/>
      <c r="F150" s="336" t="s">
        <v>1037</v>
      </c>
      <c r="G150" s="288"/>
      <c r="H150" s="335" t="s">
        <v>1096</v>
      </c>
      <c r="I150" s="335" t="s">
        <v>1039</v>
      </c>
      <c r="J150" s="335" t="s">
        <v>1087</v>
      </c>
      <c r="K150" s="331"/>
    </row>
    <row r="151" ht="15" customHeight="1">
      <c r="B151" s="310"/>
      <c r="C151" s="335" t="s">
        <v>986</v>
      </c>
      <c r="D151" s="288"/>
      <c r="E151" s="288"/>
      <c r="F151" s="336" t="s">
        <v>1037</v>
      </c>
      <c r="G151" s="288"/>
      <c r="H151" s="335" t="s">
        <v>1097</v>
      </c>
      <c r="I151" s="335" t="s">
        <v>1039</v>
      </c>
      <c r="J151" s="335" t="s">
        <v>1087</v>
      </c>
      <c r="K151" s="331"/>
    </row>
    <row r="152" ht="15" customHeight="1">
      <c r="B152" s="310"/>
      <c r="C152" s="335" t="s">
        <v>1042</v>
      </c>
      <c r="D152" s="288"/>
      <c r="E152" s="288"/>
      <c r="F152" s="336" t="s">
        <v>1043</v>
      </c>
      <c r="G152" s="288"/>
      <c r="H152" s="335" t="s">
        <v>1076</v>
      </c>
      <c r="I152" s="335" t="s">
        <v>1039</v>
      </c>
      <c r="J152" s="335">
        <v>50</v>
      </c>
      <c r="K152" s="331"/>
    </row>
    <row r="153" ht="15" customHeight="1">
      <c r="B153" s="310"/>
      <c r="C153" s="335" t="s">
        <v>1045</v>
      </c>
      <c r="D153" s="288"/>
      <c r="E153" s="288"/>
      <c r="F153" s="336" t="s">
        <v>1037</v>
      </c>
      <c r="G153" s="288"/>
      <c r="H153" s="335" t="s">
        <v>1076</v>
      </c>
      <c r="I153" s="335" t="s">
        <v>1047</v>
      </c>
      <c r="J153" s="335"/>
      <c r="K153" s="331"/>
    </row>
    <row r="154" ht="15" customHeight="1">
      <c r="B154" s="310"/>
      <c r="C154" s="335" t="s">
        <v>1056</v>
      </c>
      <c r="D154" s="288"/>
      <c r="E154" s="288"/>
      <c r="F154" s="336" t="s">
        <v>1043</v>
      </c>
      <c r="G154" s="288"/>
      <c r="H154" s="335" t="s">
        <v>1076</v>
      </c>
      <c r="I154" s="335" t="s">
        <v>1039</v>
      </c>
      <c r="J154" s="335">
        <v>50</v>
      </c>
      <c r="K154" s="331"/>
    </row>
    <row r="155" ht="15" customHeight="1">
      <c r="B155" s="310"/>
      <c r="C155" s="335" t="s">
        <v>1064</v>
      </c>
      <c r="D155" s="288"/>
      <c r="E155" s="288"/>
      <c r="F155" s="336" t="s">
        <v>1043</v>
      </c>
      <c r="G155" s="288"/>
      <c r="H155" s="335" t="s">
        <v>1076</v>
      </c>
      <c r="I155" s="335" t="s">
        <v>1039</v>
      </c>
      <c r="J155" s="335">
        <v>50</v>
      </c>
      <c r="K155" s="331"/>
    </row>
    <row r="156" ht="15" customHeight="1">
      <c r="B156" s="310"/>
      <c r="C156" s="335" t="s">
        <v>1062</v>
      </c>
      <c r="D156" s="288"/>
      <c r="E156" s="288"/>
      <c r="F156" s="336" t="s">
        <v>1043</v>
      </c>
      <c r="G156" s="288"/>
      <c r="H156" s="335" t="s">
        <v>1076</v>
      </c>
      <c r="I156" s="335" t="s">
        <v>1039</v>
      </c>
      <c r="J156" s="335">
        <v>50</v>
      </c>
      <c r="K156" s="331"/>
    </row>
    <row r="157" ht="15" customHeight="1">
      <c r="B157" s="310"/>
      <c r="C157" s="335" t="s">
        <v>109</v>
      </c>
      <c r="D157" s="288"/>
      <c r="E157" s="288"/>
      <c r="F157" s="336" t="s">
        <v>1037</v>
      </c>
      <c r="G157" s="288"/>
      <c r="H157" s="335" t="s">
        <v>1098</v>
      </c>
      <c r="I157" s="335" t="s">
        <v>1039</v>
      </c>
      <c r="J157" s="335" t="s">
        <v>1099</v>
      </c>
      <c r="K157" s="331"/>
    </row>
    <row r="158" ht="15" customHeight="1">
      <c r="B158" s="310"/>
      <c r="C158" s="335" t="s">
        <v>1100</v>
      </c>
      <c r="D158" s="288"/>
      <c r="E158" s="288"/>
      <c r="F158" s="336" t="s">
        <v>1037</v>
      </c>
      <c r="G158" s="288"/>
      <c r="H158" s="335" t="s">
        <v>1101</v>
      </c>
      <c r="I158" s="335" t="s">
        <v>1071</v>
      </c>
      <c r="J158" s="335"/>
      <c r="K158" s="331"/>
    </row>
    <row r="159" ht="15" customHeight="1">
      <c r="B159" s="337"/>
      <c r="C159" s="319"/>
      <c r="D159" s="319"/>
      <c r="E159" s="319"/>
      <c r="F159" s="319"/>
      <c r="G159" s="319"/>
      <c r="H159" s="319"/>
      <c r="I159" s="319"/>
      <c r="J159" s="319"/>
      <c r="K159" s="338"/>
    </row>
    <row r="160" ht="18.75" customHeight="1">
      <c r="B160" s="284"/>
      <c r="C160" s="288"/>
      <c r="D160" s="288"/>
      <c r="E160" s="288"/>
      <c r="F160" s="309"/>
      <c r="G160" s="288"/>
      <c r="H160" s="288"/>
      <c r="I160" s="288"/>
      <c r="J160" s="288"/>
      <c r="K160" s="284"/>
    </row>
    <row r="161" ht="18.75" customHeight="1">
      <c r="B161" s="295"/>
      <c r="C161" s="295"/>
      <c r="D161" s="295"/>
      <c r="E161" s="295"/>
      <c r="F161" s="295"/>
      <c r="G161" s="295"/>
      <c r="H161" s="295"/>
      <c r="I161" s="295"/>
      <c r="J161" s="295"/>
      <c r="K161" s="295"/>
    </row>
    <row r="162" ht="7.5" customHeight="1">
      <c r="B162" s="274"/>
      <c r="C162" s="275"/>
      <c r="D162" s="275"/>
      <c r="E162" s="275"/>
      <c r="F162" s="275"/>
      <c r="G162" s="275"/>
      <c r="H162" s="275"/>
      <c r="I162" s="275"/>
      <c r="J162" s="275"/>
      <c r="K162" s="276"/>
    </row>
    <row r="163" ht="45" customHeight="1">
      <c r="B163" s="277"/>
      <c r="C163" s="278" t="s">
        <v>1102</v>
      </c>
      <c r="D163" s="278"/>
      <c r="E163" s="278"/>
      <c r="F163" s="278"/>
      <c r="G163" s="278"/>
      <c r="H163" s="278"/>
      <c r="I163" s="278"/>
      <c r="J163" s="278"/>
      <c r="K163" s="279"/>
    </row>
    <row r="164" ht="17.25" customHeight="1">
      <c r="B164" s="277"/>
      <c r="C164" s="302" t="s">
        <v>1031</v>
      </c>
      <c r="D164" s="302"/>
      <c r="E164" s="302"/>
      <c r="F164" s="302" t="s">
        <v>1032</v>
      </c>
      <c r="G164" s="339"/>
      <c r="H164" s="340" t="s">
        <v>124</v>
      </c>
      <c r="I164" s="340" t="s">
        <v>57</v>
      </c>
      <c r="J164" s="302" t="s">
        <v>1033</v>
      </c>
      <c r="K164" s="279"/>
    </row>
    <row r="165" ht="17.25" customHeight="1">
      <c r="B165" s="280"/>
      <c r="C165" s="304" t="s">
        <v>1034</v>
      </c>
      <c r="D165" s="304"/>
      <c r="E165" s="304"/>
      <c r="F165" s="305" t="s">
        <v>1035</v>
      </c>
      <c r="G165" s="341"/>
      <c r="H165" s="342"/>
      <c r="I165" s="342"/>
      <c r="J165" s="304" t="s">
        <v>1036</v>
      </c>
      <c r="K165" s="282"/>
    </row>
    <row r="166" ht="5.25" customHeight="1">
      <c r="B166" s="310"/>
      <c r="C166" s="307"/>
      <c r="D166" s="307"/>
      <c r="E166" s="307"/>
      <c r="F166" s="307"/>
      <c r="G166" s="308"/>
      <c r="H166" s="307"/>
      <c r="I166" s="307"/>
      <c r="J166" s="307"/>
      <c r="K166" s="331"/>
    </row>
    <row r="167" ht="15" customHeight="1">
      <c r="B167" s="310"/>
      <c r="C167" s="288" t="s">
        <v>1040</v>
      </c>
      <c r="D167" s="288"/>
      <c r="E167" s="288"/>
      <c r="F167" s="309" t="s">
        <v>1037</v>
      </c>
      <c r="G167" s="288"/>
      <c r="H167" s="288" t="s">
        <v>1076</v>
      </c>
      <c r="I167" s="288" t="s">
        <v>1039</v>
      </c>
      <c r="J167" s="288">
        <v>120</v>
      </c>
      <c r="K167" s="331"/>
    </row>
    <row r="168" ht="15" customHeight="1">
      <c r="B168" s="310"/>
      <c r="C168" s="288" t="s">
        <v>1085</v>
      </c>
      <c r="D168" s="288"/>
      <c r="E168" s="288"/>
      <c r="F168" s="309" t="s">
        <v>1037</v>
      </c>
      <c r="G168" s="288"/>
      <c r="H168" s="288" t="s">
        <v>1086</v>
      </c>
      <c r="I168" s="288" t="s">
        <v>1039</v>
      </c>
      <c r="J168" s="288" t="s">
        <v>1087</v>
      </c>
      <c r="K168" s="331"/>
    </row>
    <row r="169" ht="15" customHeight="1">
      <c r="B169" s="310"/>
      <c r="C169" s="288" t="s">
        <v>986</v>
      </c>
      <c r="D169" s="288"/>
      <c r="E169" s="288"/>
      <c r="F169" s="309" t="s">
        <v>1037</v>
      </c>
      <c r="G169" s="288"/>
      <c r="H169" s="288" t="s">
        <v>1103</v>
      </c>
      <c r="I169" s="288" t="s">
        <v>1039</v>
      </c>
      <c r="J169" s="288" t="s">
        <v>1087</v>
      </c>
      <c r="K169" s="331"/>
    </row>
    <row r="170" ht="15" customHeight="1">
      <c r="B170" s="310"/>
      <c r="C170" s="288" t="s">
        <v>1042</v>
      </c>
      <c r="D170" s="288"/>
      <c r="E170" s="288"/>
      <c r="F170" s="309" t="s">
        <v>1043</v>
      </c>
      <c r="G170" s="288"/>
      <c r="H170" s="288" t="s">
        <v>1103</v>
      </c>
      <c r="I170" s="288" t="s">
        <v>1039</v>
      </c>
      <c r="J170" s="288">
        <v>50</v>
      </c>
      <c r="K170" s="331"/>
    </row>
    <row r="171" ht="15" customHeight="1">
      <c r="B171" s="310"/>
      <c r="C171" s="288" t="s">
        <v>1045</v>
      </c>
      <c r="D171" s="288"/>
      <c r="E171" s="288"/>
      <c r="F171" s="309" t="s">
        <v>1037</v>
      </c>
      <c r="G171" s="288"/>
      <c r="H171" s="288" t="s">
        <v>1103</v>
      </c>
      <c r="I171" s="288" t="s">
        <v>1047</v>
      </c>
      <c r="J171" s="288"/>
      <c r="K171" s="331"/>
    </row>
    <row r="172" ht="15" customHeight="1">
      <c r="B172" s="310"/>
      <c r="C172" s="288" t="s">
        <v>1056</v>
      </c>
      <c r="D172" s="288"/>
      <c r="E172" s="288"/>
      <c r="F172" s="309" t="s">
        <v>1043</v>
      </c>
      <c r="G172" s="288"/>
      <c r="H172" s="288" t="s">
        <v>1103</v>
      </c>
      <c r="I172" s="288" t="s">
        <v>1039</v>
      </c>
      <c r="J172" s="288">
        <v>50</v>
      </c>
      <c r="K172" s="331"/>
    </row>
    <row r="173" ht="15" customHeight="1">
      <c r="B173" s="310"/>
      <c r="C173" s="288" t="s">
        <v>1064</v>
      </c>
      <c r="D173" s="288"/>
      <c r="E173" s="288"/>
      <c r="F173" s="309" t="s">
        <v>1043</v>
      </c>
      <c r="G173" s="288"/>
      <c r="H173" s="288" t="s">
        <v>1103</v>
      </c>
      <c r="I173" s="288" t="s">
        <v>1039</v>
      </c>
      <c r="J173" s="288">
        <v>50</v>
      </c>
      <c r="K173" s="331"/>
    </row>
    <row r="174" ht="15" customHeight="1">
      <c r="B174" s="310"/>
      <c r="C174" s="288" t="s">
        <v>1062</v>
      </c>
      <c r="D174" s="288"/>
      <c r="E174" s="288"/>
      <c r="F174" s="309" t="s">
        <v>1043</v>
      </c>
      <c r="G174" s="288"/>
      <c r="H174" s="288" t="s">
        <v>1103</v>
      </c>
      <c r="I174" s="288" t="s">
        <v>1039</v>
      </c>
      <c r="J174" s="288">
        <v>50</v>
      </c>
      <c r="K174" s="331"/>
    </row>
    <row r="175" ht="15" customHeight="1">
      <c r="B175" s="310"/>
      <c r="C175" s="288" t="s">
        <v>123</v>
      </c>
      <c r="D175" s="288"/>
      <c r="E175" s="288"/>
      <c r="F175" s="309" t="s">
        <v>1037</v>
      </c>
      <c r="G175" s="288"/>
      <c r="H175" s="288" t="s">
        <v>1104</v>
      </c>
      <c r="I175" s="288" t="s">
        <v>1105</v>
      </c>
      <c r="J175" s="288"/>
      <c r="K175" s="331"/>
    </row>
    <row r="176" ht="15" customHeight="1">
      <c r="B176" s="310"/>
      <c r="C176" s="288" t="s">
        <v>57</v>
      </c>
      <c r="D176" s="288"/>
      <c r="E176" s="288"/>
      <c r="F176" s="309" t="s">
        <v>1037</v>
      </c>
      <c r="G176" s="288"/>
      <c r="H176" s="288" t="s">
        <v>1106</v>
      </c>
      <c r="I176" s="288" t="s">
        <v>1107</v>
      </c>
      <c r="J176" s="288">
        <v>1</v>
      </c>
      <c r="K176" s="331"/>
    </row>
    <row r="177" ht="15" customHeight="1">
      <c r="B177" s="310"/>
      <c r="C177" s="288" t="s">
        <v>53</v>
      </c>
      <c r="D177" s="288"/>
      <c r="E177" s="288"/>
      <c r="F177" s="309" t="s">
        <v>1037</v>
      </c>
      <c r="G177" s="288"/>
      <c r="H177" s="288" t="s">
        <v>1108</v>
      </c>
      <c r="I177" s="288" t="s">
        <v>1039</v>
      </c>
      <c r="J177" s="288">
        <v>20</v>
      </c>
      <c r="K177" s="331"/>
    </row>
    <row r="178" ht="15" customHeight="1">
      <c r="B178" s="310"/>
      <c r="C178" s="288" t="s">
        <v>124</v>
      </c>
      <c r="D178" s="288"/>
      <c r="E178" s="288"/>
      <c r="F178" s="309" t="s">
        <v>1037</v>
      </c>
      <c r="G178" s="288"/>
      <c r="H178" s="288" t="s">
        <v>1109</v>
      </c>
      <c r="I178" s="288" t="s">
        <v>1039</v>
      </c>
      <c r="J178" s="288">
        <v>255</v>
      </c>
      <c r="K178" s="331"/>
    </row>
    <row r="179" ht="15" customHeight="1">
      <c r="B179" s="310"/>
      <c r="C179" s="288" t="s">
        <v>125</v>
      </c>
      <c r="D179" s="288"/>
      <c r="E179" s="288"/>
      <c r="F179" s="309" t="s">
        <v>1037</v>
      </c>
      <c r="G179" s="288"/>
      <c r="H179" s="288" t="s">
        <v>1002</v>
      </c>
      <c r="I179" s="288" t="s">
        <v>1039</v>
      </c>
      <c r="J179" s="288">
        <v>10</v>
      </c>
      <c r="K179" s="331"/>
    </row>
    <row r="180" ht="15" customHeight="1">
      <c r="B180" s="310"/>
      <c r="C180" s="288" t="s">
        <v>126</v>
      </c>
      <c r="D180" s="288"/>
      <c r="E180" s="288"/>
      <c r="F180" s="309" t="s">
        <v>1037</v>
      </c>
      <c r="G180" s="288"/>
      <c r="H180" s="288" t="s">
        <v>1110</v>
      </c>
      <c r="I180" s="288" t="s">
        <v>1071</v>
      </c>
      <c r="J180" s="288"/>
      <c r="K180" s="331"/>
    </row>
    <row r="181" ht="15" customHeight="1">
      <c r="B181" s="310"/>
      <c r="C181" s="288" t="s">
        <v>1111</v>
      </c>
      <c r="D181" s="288"/>
      <c r="E181" s="288"/>
      <c r="F181" s="309" t="s">
        <v>1037</v>
      </c>
      <c r="G181" s="288"/>
      <c r="H181" s="288" t="s">
        <v>1112</v>
      </c>
      <c r="I181" s="288" t="s">
        <v>1071</v>
      </c>
      <c r="J181" s="288"/>
      <c r="K181" s="331"/>
    </row>
    <row r="182" ht="15" customHeight="1">
      <c r="B182" s="310"/>
      <c r="C182" s="288" t="s">
        <v>1100</v>
      </c>
      <c r="D182" s="288"/>
      <c r="E182" s="288"/>
      <c r="F182" s="309" t="s">
        <v>1037</v>
      </c>
      <c r="G182" s="288"/>
      <c r="H182" s="288" t="s">
        <v>1113</v>
      </c>
      <c r="I182" s="288" t="s">
        <v>1071</v>
      </c>
      <c r="J182" s="288"/>
      <c r="K182" s="331"/>
    </row>
    <row r="183" ht="15" customHeight="1">
      <c r="B183" s="310"/>
      <c r="C183" s="288" t="s">
        <v>128</v>
      </c>
      <c r="D183" s="288"/>
      <c r="E183" s="288"/>
      <c r="F183" s="309" t="s">
        <v>1043</v>
      </c>
      <c r="G183" s="288"/>
      <c r="H183" s="288" t="s">
        <v>1114</v>
      </c>
      <c r="I183" s="288" t="s">
        <v>1039</v>
      </c>
      <c r="J183" s="288">
        <v>50</v>
      </c>
      <c r="K183" s="331"/>
    </row>
    <row r="184" ht="15" customHeight="1">
      <c r="B184" s="310"/>
      <c r="C184" s="288" t="s">
        <v>1115</v>
      </c>
      <c r="D184" s="288"/>
      <c r="E184" s="288"/>
      <c r="F184" s="309" t="s">
        <v>1043</v>
      </c>
      <c r="G184" s="288"/>
      <c r="H184" s="288" t="s">
        <v>1116</v>
      </c>
      <c r="I184" s="288" t="s">
        <v>1117</v>
      </c>
      <c r="J184" s="288"/>
      <c r="K184" s="331"/>
    </row>
    <row r="185" ht="15" customHeight="1">
      <c r="B185" s="310"/>
      <c r="C185" s="288" t="s">
        <v>1118</v>
      </c>
      <c r="D185" s="288"/>
      <c r="E185" s="288"/>
      <c r="F185" s="309" t="s">
        <v>1043</v>
      </c>
      <c r="G185" s="288"/>
      <c r="H185" s="288" t="s">
        <v>1119</v>
      </c>
      <c r="I185" s="288" t="s">
        <v>1117</v>
      </c>
      <c r="J185" s="288"/>
      <c r="K185" s="331"/>
    </row>
    <row r="186" ht="15" customHeight="1">
      <c r="B186" s="310"/>
      <c r="C186" s="288" t="s">
        <v>1120</v>
      </c>
      <c r="D186" s="288"/>
      <c r="E186" s="288"/>
      <c r="F186" s="309" t="s">
        <v>1043</v>
      </c>
      <c r="G186" s="288"/>
      <c r="H186" s="288" t="s">
        <v>1121</v>
      </c>
      <c r="I186" s="288" t="s">
        <v>1117</v>
      </c>
      <c r="J186" s="288"/>
      <c r="K186" s="331"/>
    </row>
    <row r="187" ht="15" customHeight="1">
      <c r="B187" s="310"/>
      <c r="C187" s="343" t="s">
        <v>1122</v>
      </c>
      <c r="D187" s="288"/>
      <c r="E187" s="288"/>
      <c r="F187" s="309" t="s">
        <v>1043</v>
      </c>
      <c r="G187" s="288"/>
      <c r="H187" s="288" t="s">
        <v>1123</v>
      </c>
      <c r="I187" s="288" t="s">
        <v>1124</v>
      </c>
      <c r="J187" s="344" t="s">
        <v>1125</v>
      </c>
      <c r="K187" s="331"/>
    </row>
    <row r="188" ht="15" customHeight="1">
      <c r="B188" s="310"/>
      <c r="C188" s="294" t="s">
        <v>42</v>
      </c>
      <c r="D188" s="288"/>
      <c r="E188" s="288"/>
      <c r="F188" s="309" t="s">
        <v>1037</v>
      </c>
      <c r="G188" s="288"/>
      <c r="H188" s="284" t="s">
        <v>1126</v>
      </c>
      <c r="I188" s="288" t="s">
        <v>1127</v>
      </c>
      <c r="J188" s="288"/>
      <c r="K188" s="331"/>
    </row>
    <row r="189" ht="15" customHeight="1">
      <c r="B189" s="310"/>
      <c r="C189" s="294" t="s">
        <v>1128</v>
      </c>
      <c r="D189" s="288"/>
      <c r="E189" s="288"/>
      <c r="F189" s="309" t="s">
        <v>1037</v>
      </c>
      <c r="G189" s="288"/>
      <c r="H189" s="288" t="s">
        <v>1129</v>
      </c>
      <c r="I189" s="288" t="s">
        <v>1071</v>
      </c>
      <c r="J189" s="288"/>
      <c r="K189" s="331"/>
    </row>
    <row r="190" ht="15" customHeight="1">
      <c r="B190" s="310"/>
      <c r="C190" s="294" t="s">
        <v>1130</v>
      </c>
      <c r="D190" s="288"/>
      <c r="E190" s="288"/>
      <c r="F190" s="309" t="s">
        <v>1037</v>
      </c>
      <c r="G190" s="288"/>
      <c r="H190" s="288" t="s">
        <v>1131</v>
      </c>
      <c r="I190" s="288" t="s">
        <v>1071</v>
      </c>
      <c r="J190" s="288"/>
      <c r="K190" s="331"/>
    </row>
    <row r="191" ht="15" customHeight="1">
      <c r="B191" s="310"/>
      <c r="C191" s="294" t="s">
        <v>1132</v>
      </c>
      <c r="D191" s="288"/>
      <c r="E191" s="288"/>
      <c r="F191" s="309" t="s">
        <v>1043</v>
      </c>
      <c r="G191" s="288"/>
      <c r="H191" s="288" t="s">
        <v>1133</v>
      </c>
      <c r="I191" s="288" t="s">
        <v>1071</v>
      </c>
      <c r="J191" s="288"/>
      <c r="K191" s="331"/>
    </row>
    <row r="192" ht="15" customHeight="1">
      <c r="B192" s="337"/>
      <c r="C192" s="345"/>
      <c r="D192" s="319"/>
      <c r="E192" s="319"/>
      <c r="F192" s="319"/>
      <c r="G192" s="319"/>
      <c r="H192" s="319"/>
      <c r="I192" s="319"/>
      <c r="J192" s="319"/>
      <c r="K192" s="338"/>
    </row>
    <row r="193" ht="18.75" customHeight="1">
      <c r="B193" s="284"/>
      <c r="C193" s="288"/>
      <c r="D193" s="288"/>
      <c r="E193" s="288"/>
      <c r="F193" s="309"/>
      <c r="G193" s="288"/>
      <c r="H193" s="288"/>
      <c r="I193" s="288"/>
      <c r="J193" s="288"/>
      <c r="K193" s="284"/>
    </row>
    <row r="194" ht="18.75" customHeight="1">
      <c r="B194" s="284"/>
      <c r="C194" s="288"/>
      <c r="D194" s="288"/>
      <c r="E194" s="288"/>
      <c r="F194" s="309"/>
      <c r="G194" s="288"/>
      <c r="H194" s="288"/>
      <c r="I194" s="288"/>
      <c r="J194" s="288"/>
      <c r="K194" s="284"/>
    </row>
    <row r="195" ht="18.75" customHeight="1">
      <c r="B195" s="295"/>
      <c r="C195" s="295"/>
      <c r="D195" s="295"/>
      <c r="E195" s="295"/>
      <c r="F195" s="295"/>
      <c r="G195" s="295"/>
      <c r="H195" s="295"/>
      <c r="I195" s="295"/>
      <c r="J195" s="295"/>
      <c r="K195" s="295"/>
    </row>
    <row r="196" ht="13.5">
      <c r="B196" s="274"/>
      <c r="C196" s="275"/>
      <c r="D196" s="275"/>
      <c r="E196" s="275"/>
      <c r="F196" s="275"/>
      <c r="G196" s="275"/>
      <c r="H196" s="275"/>
      <c r="I196" s="275"/>
      <c r="J196" s="275"/>
      <c r="K196" s="276"/>
    </row>
    <row r="197" ht="21">
      <c r="B197" s="277"/>
      <c r="C197" s="278" t="s">
        <v>1134</v>
      </c>
      <c r="D197" s="278"/>
      <c r="E197" s="278"/>
      <c r="F197" s="278"/>
      <c r="G197" s="278"/>
      <c r="H197" s="278"/>
      <c r="I197" s="278"/>
      <c r="J197" s="278"/>
      <c r="K197" s="279"/>
    </row>
    <row r="198" ht="25.5" customHeight="1">
      <c r="B198" s="277"/>
      <c r="C198" s="346" t="s">
        <v>1135</v>
      </c>
      <c r="D198" s="346"/>
      <c r="E198" s="346"/>
      <c r="F198" s="346" t="s">
        <v>1136</v>
      </c>
      <c r="G198" s="347"/>
      <c r="H198" s="346" t="s">
        <v>1137</v>
      </c>
      <c r="I198" s="346"/>
      <c r="J198" s="346"/>
      <c r="K198" s="279"/>
    </row>
    <row r="199" ht="5.25" customHeight="1">
      <c r="B199" s="310"/>
      <c r="C199" s="307"/>
      <c r="D199" s="307"/>
      <c r="E199" s="307"/>
      <c r="F199" s="307"/>
      <c r="G199" s="288"/>
      <c r="H199" s="307"/>
      <c r="I199" s="307"/>
      <c r="J199" s="307"/>
      <c r="K199" s="331"/>
    </row>
    <row r="200" ht="15" customHeight="1">
      <c r="B200" s="310"/>
      <c r="C200" s="288" t="s">
        <v>1127</v>
      </c>
      <c r="D200" s="288"/>
      <c r="E200" s="288"/>
      <c r="F200" s="309" t="s">
        <v>43</v>
      </c>
      <c r="G200" s="288"/>
      <c r="H200" s="288" t="s">
        <v>1138</v>
      </c>
      <c r="I200" s="288"/>
      <c r="J200" s="288"/>
      <c r="K200" s="331"/>
    </row>
    <row r="201" ht="15" customHeight="1">
      <c r="B201" s="310"/>
      <c r="C201" s="316"/>
      <c r="D201" s="288"/>
      <c r="E201" s="288"/>
      <c r="F201" s="309" t="s">
        <v>44</v>
      </c>
      <c r="G201" s="288"/>
      <c r="H201" s="288" t="s">
        <v>1139</v>
      </c>
      <c r="I201" s="288"/>
      <c r="J201" s="288"/>
      <c r="K201" s="331"/>
    </row>
    <row r="202" ht="15" customHeight="1">
      <c r="B202" s="310"/>
      <c r="C202" s="316"/>
      <c r="D202" s="288"/>
      <c r="E202" s="288"/>
      <c r="F202" s="309" t="s">
        <v>47</v>
      </c>
      <c r="G202" s="288"/>
      <c r="H202" s="288" t="s">
        <v>1140</v>
      </c>
      <c r="I202" s="288"/>
      <c r="J202" s="288"/>
      <c r="K202" s="331"/>
    </row>
    <row r="203" ht="15" customHeight="1">
      <c r="B203" s="310"/>
      <c r="C203" s="288"/>
      <c r="D203" s="288"/>
      <c r="E203" s="288"/>
      <c r="F203" s="309" t="s">
        <v>45</v>
      </c>
      <c r="G203" s="288"/>
      <c r="H203" s="288" t="s">
        <v>1141</v>
      </c>
      <c r="I203" s="288"/>
      <c r="J203" s="288"/>
      <c r="K203" s="331"/>
    </row>
    <row r="204" ht="15" customHeight="1">
      <c r="B204" s="310"/>
      <c r="C204" s="288"/>
      <c r="D204" s="288"/>
      <c r="E204" s="288"/>
      <c r="F204" s="309" t="s">
        <v>46</v>
      </c>
      <c r="G204" s="288"/>
      <c r="H204" s="288" t="s">
        <v>1142</v>
      </c>
      <c r="I204" s="288"/>
      <c r="J204" s="288"/>
      <c r="K204" s="331"/>
    </row>
    <row r="205" ht="15" customHeight="1">
      <c r="B205" s="310"/>
      <c r="C205" s="288"/>
      <c r="D205" s="288"/>
      <c r="E205" s="288"/>
      <c r="F205" s="309"/>
      <c r="G205" s="288"/>
      <c r="H205" s="288"/>
      <c r="I205" s="288"/>
      <c r="J205" s="288"/>
      <c r="K205" s="331"/>
    </row>
    <row r="206" ht="15" customHeight="1">
      <c r="B206" s="310"/>
      <c r="C206" s="288" t="s">
        <v>1083</v>
      </c>
      <c r="D206" s="288"/>
      <c r="E206" s="288"/>
      <c r="F206" s="309" t="s">
        <v>79</v>
      </c>
      <c r="G206" s="288"/>
      <c r="H206" s="288" t="s">
        <v>1143</v>
      </c>
      <c r="I206" s="288"/>
      <c r="J206" s="288"/>
      <c r="K206" s="331"/>
    </row>
    <row r="207" ht="15" customHeight="1">
      <c r="B207" s="310"/>
      <c r="C207" s="316"/>
      <c r="D207" s="288"/>
      <c r="E207" s="288"/>
      <c r="F207" s="309" t="s">
        <v>982</v>
      </c>
      <c r="G207" s="288"/>
      <c r="H207" s="288" t="s">
        <v>983</v>
      </c>
      <c r="I207" s="288"/>
      <c r="J207" s="288"/>
      <c r="K207" s="331"/>
    </row>
    <row r="208" ht="15" customHeight="1">
      <c r="B208" s="310"/>
      <c r="C208" s="288"/>
      <c r="D208" s="288"/>
      <c r="E208" s="288"/>
      <c r="F208" s="309" t="s">
        <v>980</v>
      </c>
      <c r="G208" s="288"/>
      <c r="H208" s="288" t="s">
        <v>1144</v>
      </c>
      <c r="I208" s="288"/>
      <c r="J208" s="288"/>
      <c r="K208" s="331"/>
    </row>
    <row r="209" ht="15" customHeight="1">
      <c r="B209" s="348"/>
      <c r="C209" s="316"/>
      <c r="D209" s="316"/>
      <c r="E209" s="316"/>
      <c r="F209" s="309" t="s">
        <v>94</v>
      </c>
      <c r="G209" s="294"/>
      <c r="H209" s="335" t="s">
        <v>984</v>
      </c>
      <c r="I209" s="335"/>
      <c r="J209" s="335"/>
      <c r="K209" s="349"/>
    </row>
    <row r="210" ht="15" customHeight="1">
      <c r="B210" s="348"/>
      <c r="C210" s="316"/>
      <c r="D210" s="316"/>
      <c r="E210" s="316"/>
      <c r="F210" s="309" t="s">
        <v>98</v>
      </c>
      <c r="G210" s="294"/>
      <c r="H210" s="335" t="s">
        <v>97</v>
      </c>
      <c r="I210" s="335"/>
      <c r="J210" s="335"/>
      <c r="K210" s="349"/>
    </row>
    <row r="211" ht="15" customHeight="1">
      <c r="B211" s="348"/>
      <c r="C211" s="316"/>
      <c r="D211" s="316"/>
      <c r="E211" s="316"/>
      <c r="F211" s="350"/>
      <c r="G211" s="294"/>
      <c r="H211" s="351"/>
      <c r="I211" s="351"/>
      <c r="J211" s="351"/>
      <c r="K211" s="349"/>
    </row>
    <row r="212" ht="15" customHeight="1">
      <c r="B212" s="348"/>
      <c r="C212" s="288" t="s">
        <v>1107</v>
      </c>
      <c r="D212" s="316"/>
      <c r="E212" s="316"/>
      <c r="F212" s="309">
        <v>1</v>
      </c>
      <c r="G212" s="294"/>
      <c r="H212" s="335" t="s">
        <v>1145</v>
      </c>
      <c r="I212" s="335"/>
      <c r="J212" s="335"/>
      <c r="K212" s="349"/>
    </row>
    <row r="213" ht="15" customHeight="1">
      <c r="B213" s="348"/>
      <c r="C213" s="316"/>
      <c r="D213" s="316"/>
      <c r="E213" s="316"/>
      <c r="F213" s="309">
        <v>2</v>
      </c>
      <c r="G213" s="294"/>
      <c r="H213" s="335" t="s">
        <v>1146</v>
      </c>
      <c r="I213" s="335"/>
      <c r="J213" s="335"/>
      <c r="K213" s="349"/>
    </row>
    <row r="214" ht="15" customHeight="1">
      <c r="B214" s="348"/>
      <c r="C214" s="316"/>
      <c r="D214" s="316"/>
      <c r="E214" s="316"/>
      <c r="F214" s="309">
        <v>3</v>
      </c>
      <c r="G214" s="294"/>
      <c r="H214" s="335" t="s">
        <v>1147</v>
      </c>
      <c r="I214" s="335"/>
      <c r="J214" s="335"/>
      <c r="K214" s="349"/>
    </row>
    <row r="215" ht="15" customHeight="1">
      <c r="B215" s="348"/>
      <c r="C215" s="316"/>
      <c r="D215" s="316"/>
      <c r="E215" s="316"/>
      <c r="F215" s="309">
        <v>4</v>
      </c>
      <c r="G215" s="294"/>
      <c r="H215" s="335" t="s">
        <v>1148</v>
      </c>
      <c r="I215" s="335"/>
      <c r="J215" s="335"/>
      <c r="K215" s="349"/>
    </row>
    <row r="216" ht="12.75" customHeight="1">
      <c r="B216" s="352"/>
      <c r="C216" s="353"/>
      <c r="D216" s="353"/>
      <c r="E216" s="353"/>
      <c r="F216" s="353"/>
      <c r="G216" s="353"/>
      <c r="H216" s="353"/>
      <c r="I216" s="353"/>
      <c r="J216" s="353"/>
      <c r="K216" s="354"/>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Milan Dolenský</dc:creator>
  <cp:lastModifiedBy>Milan Dolenský</cp:lastModifiedBy>
  <dcterms:created xsi:type="dcterms:W3CDTF">2018-08-20T07:45:36Z</dcterms:created>
  <dcterms:modified xsi:type="dcterms:W3CDTF">2018-08-20T07:45:57Z</dcterms:modified>
</cp:coreProperties>
</file>