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Rekonstrukce kanalizace" sheetId="2" r:id="rId2"/>
    <sheet name="02 - Těžní šachty a rozrážky" sheetId="3" r:id="rId3"/>
    <sheet name="03 - Obnova komunikace" sheetId="4" r:id="rId4"/>
    <sheet name="04 - Vedlejší rozpočtové ..." sheetId="5" r:id="rId5"/>
    <sheet name="05 - Ostatní náklady" sheetId="6" r:id="rId6"/>
    <sheet name="Pokyny pro vyplnění" sheetId="7" r:id="rId7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'01 - Rekonstrukce kanalizace'!$C$83:$K$179</definedName>
    <definedName name="_xlnm.Print_Area" localSheetId="1">'01 - Rekonstrukce kanalizace'!$C$4:$J$36,'01 - Rekonstrukce kanalizace'!$C$42:$J$65,'01 - Rekonstrukce kanalizace'!$C$71:$K$179</definedName>
    <definedName name="_xlnm.Print_Titles" localSheetId="1">'01 - Rekonstrukce kanalizace'!$83:$83</definedName>
    <definedName name="_xlnm._FilterDatabase" localSheetId="2" hidden="1">'02 - Těžní šachty a rozrážky'!$C$84:$K$458</definedName>
    <definedName name="_xlnm.Print_Area" localSheetId="2">'02 - Těžní šachty a rozrážky'!$C$4:$J$36,'02 - Těžní šachty a rozrážky'!$C$42:$J$66,'02 - Těžní šachty a rozrážky'!$C$72:$K$458</definedName>
    <definedName name="_xlnm.Print_Titles" localSheetId="2">'02 - Těžní šachty a rozrážky'!$84:$84</definedName>
    <definedName name="_xlnm._FilterDatabase" localSheetId="3" hidden="1">'03 - Obnova komunikace'!$C$82:$K$129</definedName>
    <definedName name="_xlnm.Print_Area" localSheetId="3">'03 - Obnova komunikace'!$C$4:$J$36,'03 - Obnova komunikace'!$C$42:$J$64,'03 - Obnova komunikace'!$C$70:$K$129</definedName>
    <definedName name="_xlnm.Print_Titles" localSheetId="3">'03 - Obnova komunikace'!$82:$82</definedName>
    <definedName name="_xlnm._FilterDatabase" localSheetId="4" hidden="1">'04 - Vedlejší rozpočtové ...'!$C$76:$K$81</definedName>
    <definedName name="_xlnm.Print_Area" localSheetId="4">'04 - Vedlejší rozpočtové ...'!$C$4:$J$36,'04 - Vedlejší rozpočtové ...'!$C$42:$J$58,'04 - Vedlejší rozpočtové ...'!$C$64:$K$81</definedName>
    <definedName name="_xlnm.Print_Titles" localSheetId="4">'04 - Vedlejší rozpočtové ...'!$76:$76</definedName>
    <definedName name="_xlnm._FilterDatabase" localSheetId="5" hidden="1">'05 - Ostatní náklady'!$C$77:$K$87</definedName>
    <definedName name="_xlnm.Print_Area" localSheetId="5">'05 - Ostatní náklady'!$C$4:$J$36,'05 - Ostatní náklady'!$C$42:$J$59,'05 - Ostatní náklady'!$C$65:$K$87</definedName>
    <definedName name="_xlnm.Print_Titles" localSheetId="5">'05 - Ostatní náklady'!$77:$77</definedName>
    <definedName name="_xlnm.Print_Area" localSheetId="6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6"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6"/>
  <c i="6" r="BH81"/>
  <c r="F33"/>
  <c i="1" r="BC56"/>
  <c i="6" r="BG81"/>
  <c r="F32"/>
  <c i="1" r="BB56"/>
  <c i="6" r="BF81"/>
  <c r="J31"/>
  <c i="1" r="AW56"/>
  <c i="6" r="F31"/>
  <c i="1" r="BA56"/>
  <c i="6" r="T81"/>
  <c r="T80"/>
  <c r="T79"/>
  <c r="T78"/>
  <c r="R81"/>
  <c r="R80"/>
  <c r="R79"/>
  <c r="R78"/>
  <c r="P81"/>
  <c r="P80"/>
  <c r="P79"/>
  <c r="P78"/>
  <c i="1" r="AU56"/>
  <c i="6" r="BK81"/>
  <c r="BK80"/>
  <c r="J80"/>
  <c r="BK79"/>
  <c r="J79"/>
  <c r="BK78"/>
  <c r="J78"/>
  <c r="J56"/>
  <c r="J27"/>
  <c i="1" r="AG56"/>
  <c i="6" r="J81"/>
  <c r="BE81"/>
  <c r="J30"/>
  <c i="1" r="AV56"/>
  <c i="6" r="F30"/>
  <c i="1" r="AZ56"/>
  <c i="6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5"/>
  <c r="AX55"/>
  <c i="5" r="BI81"/>
  <c r="BH81"/>
  <c r="BG81"/>
  <c r="BF81"/>
  <c r="T81"/>
  <c r="R81"/>
  <c r="P81"/>
  <c r="BK81"/>
  <c r="J81"/>
  <c r="BE81"/>
  <c r="BI80"/>
  <c r="BH80"/>
  <c r="BG80"/>
  <c r="BF80"/>
  <c r="T80"/>
  <c r="R80"/>
  <c r="P80"/>
  <c r="BK80"/>
  <c r="J80"/>
  <c r="BE80"/>
  <c r="BI79"/>
  <c r="F34"/>
  <c i="1" r="BD55"/>
  <c i="5" r="BH79"/>
  <c r="F33"/>
  <c i="1" r="BC55"/>
  <c i="5" r="BG79"/>
  <c r="F32"/>
  <c i="1" r="BB55"/>
  <c i="5" r="BF79"/>
  <c r="J31"/>
  <c i="1" r="AW55"/>
  <c i="5" r="F31"/>
  <c i="1" r="BA55"/>
  <c i="5" r="T79"/>
  <c r="T78"/>
  <c r="T77"/>
  <c r="R79"/>
  <c r="R78"/>
  <c r="R77"/>
  <c r="P79"/>
  <c r="P78"/>
  <c r="P77"/>
  <c i="1" r="AU55"/>
  <c i="5" r="BK79"/>
  <c r="BK78"/>
  <c r="J78"/>
  <c r="BK77"/>
  <c r="J77"/>
  <c r="J56"/>
  <c r="J27"/>
  <c i="1" r="AG55"/>
  <c i="5" r="J79"/>
  <c r="BE79"/>
  <c r="J30"/>
  <c i="1" r="AV55"/>
  <c i="5" r="F30"/>
  <c i="1" r="AZ55"/>
  <c i="5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4"/>
  <c r="AX54"/>
  <c i="4" r="BI127"/>
  <c r="BH127"/>
  <c r="BG127"/>
  <c r="BF127"/>
  <c r="T127"/>
  <c r="T126"/>
  <c r="R127"/>
  <c r="R126"/>
  <c r="P127"/>
  <c r="P126"/>
  <c r="BK127"/>
  <c r="BK126"/>
  <c r="J126"/>
  <c r="J127"/>
  <c r="BE127"/>
  <c r="J63"/>
  <c r="BI125"/>
  <c r="BH125"/>
  <c r="BG125"/>
  <c r="BF125"/>
  <c r="T125"/>
  <c r="T124"/>
  <c r="R125"/>
  <c r="R124"/>
  <c r="P125"/>
  <c r="P124"/>
  <c r="BK125"/>
  <c r="BK124"/>
  <c r="J124"/>
  <c r="J125"/>
  <c r="BE125"/>
  <c r="J62"/>
  <c r="BI118"/>
  <c r="BH118"/>
  <c r="BG118"/>
  <c r="BF118"/>
  <c r="T118"/>
  <c r="R118"/>
  <c r="P118"/>
  <c r="BK118"/>
  <c r="J118"/>
  <c r="BE118"/>
  <c r="BI116"/>
  <c r="BH116"/>
  <c r="BG116"/>
  <c r="BF116"/>
  <c r="T116"/>
  <c r="T115"/>
  <c r="R116"/>
  <c r="R115"/>
  <c r="P116"/>
  <c r="P115"/>
  <c r="BK116"/>
  <c r="BK115"/>
  <c r="J115"/>
  <c r="J116"/>
  <c r="BE116"/>
  <c r="J61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4"/>
  <c r="BH104"/>
  <c r="BG104"/>
  <c r="BF104"/>
  <c r="T104"/>
  <c r="T103"/>
  <c r="R104"/>
  <c r="R103"/>
  <c r="P104"/>
  <c r="P103"/>
  <c r="BK104"/>
  <c r="BK103"/>
  <c r="J103"/>
  <c r="J104"/>
  <c r="BE104"/>
  <c r="J60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6"/>
  <c r="BH96"/>
  <c r="BG96"/>
  <c r="BF96"/>
  <c r="T96"/>
  <c r="T95"/>
  <c r="R96"/>
  <c r="R95"/>
  <c r="P96"/>
  <c r="P95"/>
  <c r="BK96"/>
  <c r="BK95"/>
  <c r="J95"/>
  <c r="J96"/>
  <c r="BE96"/>
  <c r="J59"/>
  <c r="BI92"/>
  <c r="BH92"/>
  <c r="BG92"/>
  <c r="BF92"/>
  <c r="T92"/>
  <c r="R92"/>
  <c r="P92"/>
  <c r="BK92"/>
  <c r="J92"/>
  <c r="BE92"/>
  <c r="BI89"/>
  <c r="BH89"/>
  <c r="BG89"/>
  <c r="BF89"/>
  <c r="T89"/>
  <c r="R89"/>
  <c r="P89"/>
  <c r="BK89"/>
  <c r="J89"/>
  <c r="BE89"/>
  <c r="BI86"/>
  <c r="F34"/>
  <c i="1" r="BD54"/>
  <c i="4" r="BH86"/>
  <c r="F33"/>
  <c i="1" r="BC54"/>
  <c i="4" r="BG86"/>
  <c r="F32"/>
  <c i="1" r="BB54"/>
  <c i="4" r="BF86"/>
  <c r="J31"/>
  <c i="1" r="AW54"/>
  <c i="4" r="F31"/>
  <c i="1" r="BA54"/>
  <c i="4" r="T86"/>
  <c r="T85"/>
  <c r="T84"/>
  <c r="T83"/>
  <c r="R86"/>
  <c r="R85"/>
  <c r="R84"/>
  <c r="R83"/>
  <c r="P86"/>
  <c r="P85"/>
  <c r="P84"/>
  <c r="P83"/>
  <c i="1" r="AU54"/>
  <c i="4" r="BK86"/>
  <c r="BK85"/>
  <c r="J85"/>
  <c r="BK84"/>
  <c r="J84"/>
  <c r="BK83"/>
  <c r="J83"/>
  <c r="J56"/>
  <c r="J27"/>
  <c i="1" r="AG54"/>
  <c i="4" r="J86"/>
  <c r="BE86"/>
  <c r="J30"/>
  <c i="1" r="AV54"/>
  <c i="4" r="F30"/>
  <c i="1" r="AZ54"/>
  <c i="4" r="J58"/>
  <c r="J57"/>
  <c r="J79"/>
  <c r="F79"/>
  <c r="F77"/>
  <c r="E75"/>
  <c r="J51"/>
  <c r="F51"/>
  <c r="F49"/>
  <c r="E47"/>
  <c r="J36"/>
  <c r="J18"/>
  <c r="E18"/>
  <c r="F80"/>
  <c r="F52"/>
  <c r="J17"/>
  <c r="J12"/>
  <c r="J77"/>
  <c r="J49"/>
  <c r="E7"/>
  <c r="E73"/>
  <c r="E45"/>
  <c i="1" r="AY53"/>
  <c r="AX53"/>
  <c i="3" r="BI450"/>
  <c r="BH450"/>
  <c r="BG450"/>
  <c r="BF450"/>
  <c r="T450"/>
  <c r="R450"/>
  <c r="P450"/>
  <c r="BK450"/>
  <c r="J450"/>
  <c r="BE450"/>
  <c r="BI440"/>
  <c r="BH440"/>
  <c r="BG440"/>
  <c r="BF440"/>
  <c r="T440"/>
  <c r="R440"/>
  <c r="P440"/>
  <c r="BK440"/>
  <c r="J440"/>
  <c r="BE440"/>
  <c r="BI433"/>
  <c r="BH433"/>
  <c r="BG433"/>
  <c r="BF433"/>
  <c r="T433"/>
  <c r="T432"/>
  <c r="R433"/>
  <c r="R432"/>
  <c r="P433"/>
  <c r="P432"/>
  <c r="BK433"/>
  <c r="BK432"/>
  <c r="J432"/>
  <c r="J433"/>
  <c r="BE433"/>
  <c r="J65"/>
  <c r="BI431"/>
  <c r="BH431"/>
  <c r="BG431"/>
  <c r="BF431"/>
  <c r="T431"/>
  <c r="T430"/>
  <c r="R431"/>
  <c r="R430"/>
  <c r="P431"/>
  <c r="P430"/>
  <c r="BK431"/>
  <c r="BK430"/>
  <c r="J430"/>
  <c r="J431"/>
  <c r="BE431"/>
  <c r="J64"/>
  <c r="BI428"/>
  <c r="BH428"/>
  <c r="BG428"/>
  <c r="BF428"/>
  <c r="T428"/>
  <c r="T427"/>
  <c r="R428"/>
  <c r="R427"/>
  <c r="P428"/>
  <c r="P427"/>
  <c r="BK428"/>
  <c r="BK427"/>
  <c r="J427"/>
  <c r="J428"/>
  <c r="BE428"/>
  <c r="J63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0"/>
  <c r="BH400"/>
  <c r="BG400"/>
  <c r="BF400"/>
  <c r="T400"/>
  <c r="R400"/>
  <c r="P400"/>
  <c r="BK400"/>
  <c r="J400"/>
  <c r="BE400"/>
  <c r="BI397"/>
  <c r="BH397"/>
  <c r="BG397"/>
  <c r="BF397"/>
  <c r="T397"/>
  <c r="R397"/>
  <c r="P397"/>
  <c r="BK397"/>
  <c r="J397"/>
  <c r="BE397"/>
  <c r="BI394"/>
  <c r="BH394"/>
  <c r="BG394"/>
  <c r="BF394"/>
  <c r="T394"/>
  <c r="R394"/>
  <c r="P394"/>
  <c r="BK394"/>
  <c r="J394"/>
  <c r="BE394"/>
  <c r="BI390"/>
  <c r="BH390"/>
  <c r="BG390"/>
  <c r="BF390"/>
  <c r="T390"/>
  <c r="R390"/>
  <c r="P390"/>
  <c r="BK390"/>
  <c r="J390"/>
  <c r="BE390"/>
  <c r="BI387"/>
  <c r="BH387"/>
  <c r="BG387"/>
  <c r="BF387"/>
  <c r="T387"/>
  <c r="T386"/>
  <c r="R387"/>
  <c r="R386"/>
  <c r="P387"/>
  <c r="P386"/>
  <c r="BK387"/>
  <c r="BK386"/>
  <c r="J386"/>
  <c r="J387"/>
  <c r="BE387"/>
  <c r="J62"/>
  <c r="BI383"/>
  <c r="BH383"/>
  <c r="BG383"/>
  <c r="BF383"/>
  <c r="T383"/>
  <c r="R383"/>
  <c r="P383"/>
  <c r="BK383"/>
  <c r="J383"/>
  <c r="BE383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T370"/>
  <c r="R371"/>
  <c r="R370"/>
  <c r="P371"/>
  <c r="P370"/>
  <c r="BK371"/>
  <c r="BK370"/>
  <c r="J370"/>
  <c r="J371"/>
  <c r="BE371"/>
  <c r="J61"/>
  <c r="BI367"/>
  <c r="BH367"/>
  <c r="BG367"/>
  <c r="BF367"/>
  <c r="T367"/>
  <c r="R367"/>
  <c r="P367"/>
  <c r="BK367"/>
  <c r="J367"/>
  <c r="BE367"/>
  <c r="BI364"/>
  <c r="BH364"/>
  <c r="BG364"/>
  <c r="BF364"/>
  <c r="T364"/>
  <c r="R364"/>
  <c r="P364"/>
  <c r="BK364"/>
  <c r="J364"/>
  <c r="BE364"/>
  <c r="BI358"/>
  <c r="BH358"/>
  <c r="BG358"/>
  <c r="BF358"/>
  <c r="T358"/>
  <c r="R358"/>
  <c r="P358"/>
  <c r="BK358"/>
  <c r="J358"/>
  <c r="BE358"/>
  <c r="BI348"/>
  <c r="BH348"/>
  <c r="BG348"/>
  <c r="BF348"/>
  <c r="T348"/>
  <c r="R348"/>
  <c r="P348"/>
  <c r="BK348"/>
  <c r="J348"/>
  <c r="BE348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02"/>
  <c r="BH302"/>
  <c r="BG302"/>
  <c r="BF302"/>
  <c r="T302"/>
  <c r="T301"/>
  <c r="R302"/>
  <c r="R301"/>
  <c r="P302"/>
  <c r="P301"/>
  <c r="BK302"/>
  <c r="BK301"/>
  <c r="J301"/>
  <c r="J302"/>
  <c r="BE302"/>
  <c r="J60"/>
  <c r="BI299"/>
  <c r="BH299"/>
  <c r="BG299"/>
  <c r="BF299"/>
  <c r="T299"/>
  <c r="R299"/>
  <c r="P299"/>
  <c r="BK299"/>
  <c r="J299"/>
  <c r="BE299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6"/>
  <c r="BH286"/>
  <c r="BG286"/>
  <c r="BF286"/>
  <c r="T286"/>
  <c r="T285"/>
  <c r="R286"/>
  <c r="R285"/>
  <c r="P286"/>
  <c r="P285"/>
  <c r="BK286"/>
  <c r="BK285"/>
  <c r="J285"/>
  <c r="J286"/>
  <c r="BE286"/>
  <c r="J59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60"/>
  <c r="BH260"/>
  <c r="BG260"/>
  <c r="BF260"/>
  <c r="T260"/>
  <c r="R260"/>
  <c r="P260"/>
  <c r="BK260"/>
  <c r="J260"/>
  <c r="BE260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2"/>
  <c r="BH232"/>
  <c r="BG232"/>
  <c r="BF232"/>
  <c r="T232"/>
  <c r="R232"/>
  <c r="P232"/>
  <c r="BK232"/>
  <c r="J232"/>
  <c r="BE232"/>
  <c r="BI224"/>
  <c r="BH224"/>
  <c r="BG224"/>
  <c r="BF224"/>
  <c r="T224"/>
  <c r="R224"/>
  <c r="P224"/>
  <c r="BK224"/>
  <c r="J224"/>
  <c r="BE224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4"/>
  <c r="BH154"/>
  <c r="BG154"/>
  <c r="BF154"/>
  <c r="T154"/>
  <c r="R154"/>
  <c r="P154"/>
  <c r="BK154"/>
  <c r="J154"/>
  <c r="BE154"/>
  <c r="BI142"/>
  <c r="BH142"/>
  <c r="BG142"/>
  <c r="BF142"/>
  <c r="T142"/>
  <c r="R142"/>
  <c r="P142"/>
  <c r="BK142"/>
  <c r="J142"/>
  <c r="BE142"/>
  <c r="BI134"/>
  <c r="BH134"/>
  <c r="BG134"/>
  <c r="BF134"/>
  <c r="T134"/>
  <c r="R134"/>
  <c r="P134"/>
  <c r="BK134"/>
  <c r="J134"/>
  <c r="BE134"/>
  <c r="BI108"/>
  <c r="BH108"/>
  <c r="BG108"/>
  <c r="BF108"/>
  <c r="T108"/>
  <c r="R108"/>
  <c r="P108"/>
  <c r="BK108"/>
  <c r="J108"/>
  <c r="BE108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J81"/>
  <c r="F81"/>
  <c r="F79"/>
  <c r="E77"/>
  <c r="J51"/>
  <c r="F51"/>
  <c r="F49"/>
  <c r="E47"/>
  <c r="J36"/>
  <c r="J18"/>
  <c r="E18"/>
  <c r="F82"/>
  <c r="F52"/>
  <c r="J17"/>
  <c r="J12"/>
  <c r="J79"/>
  <c r="J49"/>
  <c r="E7"/>
  <c r="E75"/>
  <c r="E45"/>
  <c i="1" r="AY52"/>
  <c r="AX52"/>
  <c i="2" r="BI178"/>
  <c r="BH178"/>
  <c r="BG178"/>
  <c r="BF178"/>
  <c r="T178"/>
  <c r="T177"/>
  <c r="R178"/>
  <c r="R177"/>
  <c r="P178"/>
  <c r="P177"/>
  <c r="BK178"/>
  <c r="BK177"/>
  <c r="J177"/>
  <c r="J178"/>
  <c r="BE178"/>
  <c r="J64"/>
  <c r="BI173"/>
  <c r="BH173"/>
  <c r="BG173"/>
  <c r="BF173"/>
  <c r="T173"/>
  <c r="T172"/>
  <c r="R173"/>
  <c r="R172"/>
  <c r="P173"/>
  <c r="P172"/>
  <c r="BK173"/>
  <c r="BK172"/>
  <c r="J172"/>
  <c r="J173"/>
  <c r="BE173"/>
  <c r="J63"/>
  <c r="BI171"/>
  <c r="BH171"/>
  <c r="BG171"/>
  <c r="BF171"/>
  <c r="T171"/>
  <c r="T170"/>
  <c r="R171"/>
  <c r="R170"/>
  <c r="P171"/>
  <c r="P170"/>
  <c r="BK171"/>
  <c r="BK170"/>
  <c r="J170"/>
  <c r="J171"/>
  <c r="BE171"/>
  <c r="J62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T127"/>
  <c r="R128"/>
  <c r="R127"/>
  <c r="P128"/>
  <c r="P127"/>
  <c r="BK128"/>
  <c r="BK127"/>
  <c r="J127"/>
  <c r="J128"/>
  <c r="BE128"/>
  <c r="J61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7"/>
  <c r="BH107"/>
  <c r="BG107"/>
  <c r="BF107"/>
  <c r="T107"/>
  <c r="T106"/>
  <c r="R107"/>
  <c r="R106"/>
  <c r="P107"/>
  <c r="P106"/>
  <c r="BK107"/>
  <c r="BK106"/>
  <c r="J106"/>
  <c r="J107"/>
  <c r="BE107"/>
  <c r="J60"/>
  <c r="BI104"/>
  <c r="BH104"/>
  <c r="BG104"/>
  <c r="BF104"/>
  <c r="T104"/>
  <c r="R104"/>
  <c r="P104"/>
  <c r="BK104"/>
  <c r="J104"/>
  <c r="BE104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1"/>
  <c r="BH91"/>
  <c r="BG91"/>
  <c r="BF91"/>
  <c r="T91"/>
  <c r="T90"/>
  <c r="R91"/>
  <c r="R90"/>
  <c r="P91"/>
  <c r="P90"/>
  <c r="BK91"/>
  <c r="BK90"/>
  <c r="J90"/>
  <c r="J91"/>
  <c r="BE91"/>
  <c r="J59"/>
  <c r="BI87"/>
  <c r="F34"/>
  <c i="1" r="BD52"/>
  <c i="2" r="BH87"/>
  <c r="F33"/>
  <c i="1" r="BC52"/>
  <c i="2" r="BG87"/>
  <c r="F32"/>
  <c i="1" r="BB52"/>
  <c i="2" r="BF87"/>
  <c r="J31"/>
  <c i="1" r="AW52"/>
  <c i="2" r="F31"/>
  <c i="1" r="BA52"/>
  <c i="2" r="T87"/>
  <c r="T86"/>
  <c r="T85"/>
  <c r="T84"/>
  <c r="R87"/>
  <c r="R86"/>
  <c r="R85"/>
  <c r="R84"/>
  <c r="P87"/>
  <c r="P86"/>
  <c r="P85"/>
  <c r="P84"/>
  <c i="1" r="AU52"/>
  <c i="2" r="BK87"/>
  <c r="BK86"/>
  <c r="J86"/>
  <c r="BK85"/>
  <c r="J85"/>
  <c r="BK84"/>
  <c r="J84"/>
  <c r="J56"/>
  <c r="J27"/>
  <c i="1" r="AG52"/>
  <c i="2" r="J87"/>
  <c r="BE87"/>
  <c r="J30"/>
  <c i="1" r="AV52"/>
  <c i="2" r="F30"/>
  <c i="1" r="AZ52"/>
  <c i="2" r="J58"/>
  <c r="J57"/>
  <c r="J80"/>
  <c r="F80"/>
  <c r="F78"/>
  <c r="E76"/>
  <c r="J51"/>
  <c r="F51"/>
  <c r="F49"/>
  <c r="E47"/>
  <c r="J36"/>
  <c r="J18"/>
  <c r="E18"/>
  <c r="F81"/>
  <c r="F52"/>
  <c r="J17"/>
  <c r="J12"/>
  <c r="J78"/>
  <c r="J49"/>
  <c r="E7"/>
  <c r="E74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<sst xmlns="http://schemas.openxmlformats.org/spreadsheetml/2006/main">
  <si>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</si>
  <si>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</si>
  <si>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</si>
  <si>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</si>
  <si>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</si>
  <si>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</si>
  <si>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</si>
  <si>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{d19e21ec-237e-41e8-8a61-25c84ca102d5}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</si>
  <si>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</si>
  <si>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</si>
  <si>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</si>
  <si>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</si>
  <si>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</si>
  <si>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</si>
  <si>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</si>
  <si>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</si>
  <si>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1/1/K75/00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</si>
  <si>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</si>
  <si>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</si>
  <si>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Rekonstrukce kanalizace, ul. Politických vězňů</t>
  </si>
  <si>
    <t>KSO:</t>
  </si>
  <si>
    <t>827 2</t>
  </si>
  <si>
    <t>CC-CZ:</t>
  </si>
  <si>
    <t>2223</t>
  </si>
  <si>
    <t>Místo:</t>
  </si>
  <si>
    <t>Praha 1</t>
  </si>
  <si>
    <t>Datum:</t>
  </si>
  <si>
    <t>23. 10. 2018</t>
  </si>
  <si>
    <t>CZ-CPV:</t>
  </si>
  <si>
    <t>45231300-8</t>
  </si>
  <si>
    <t>CZ-CPA:</t>
  </si>
  <si>
    <t>42.21.22</t>
  </si>
  <si>
    <t>Zadavatel:</t>
  </si>
  <si>
    <t>IČ:</t>
  </si>
  <si>
    <t>25656212</t>
  </si>
  <si>
    <t>Pražská vodohospodářská společnost a.s.</t>
  </si>
  <si>
    <t>DIČ:</t>
  </si>
  <si>
    <t>CZ25656212</t>
  </si>
  <si>
    <t>Uchazeč:</t>
  </si>
  <si>
    <t>Vyplň údaj</t>
  </si>
  <si>
    <t>Projektant:</t>
  </si>
  <si>
    <t>45805628</t>
  </si>
  <si>
    <t>KO-KA, s.r.o.</t>
  </si>
  <si>
    <t>CZ45805628</t>
  </si>
  <si>
    <t>True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</si>
  <si>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</si>
  <si>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_x000d_
Je-li v názvu položky v kontrolním rozpočtu nebo v soupisu prací uvedena v kolonce „Popis“ obchodní značka jakéhokoliv materiálu, výrobku nebo technologie, má tento název pouze informativní charakter._x000d_
Pro ocenění a následně pro realizaci je možné použít i jiný materiál, výrobek nebo technologii, se srovnatelnými nebo lepšími užitnými vlastnostmi, které odpovídají požadavkům dokumentace._x000d_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</si>
  <si>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</si>
  <si>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</si>
  <si>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</si>
  <si>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</si>
  <si>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</si>
  <si>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</si>
  <si>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</si>
  <si>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</si>
  <si>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</si>
  <si>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</si>
  <si>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</si>
  <si>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</si>
  <si>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</si>
  <si>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</si>
  <si>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</si>
  <si>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</si>
  <si>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</si>
  <si>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</si>
  <si>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</si>
  <si>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</si>
  <si>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</si>
  <si>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</si>
  <si>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</si>
  <si>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</si>
  <si>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</si>
  <si>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</si>
  <si>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</si>
  <si>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</si>
  <si>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</si>
  <si>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</si>
  <si>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</si>
  <si>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</si>
  <si>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</si>
  <si>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</si>
  <si>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</si>
  <si>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</si>
  <si>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</si>
  <si>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</si>
  <si>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</si>
  <si>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</si>
  <si>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01</t>
  </si>
  <si>
    <t>Rekonstrukce kanalizace</t>
  </si>
  <si>
    <t>STA</t>
  </si>
  <si>
    <t>1</t>
  </si>
  <si>
    <t>{1330070c-4a0d-4eb4-9dd9-091373247419}</t>
  </si>
  <si>
    <t>2</t>
  </si>
  <si>
    <t>02</t>
  </si>
  <si>
    <t>Těžní šachty a rozrážky</t>
  </si>
  <si>
    <t>{07440e6f-3eec-4da7-aaf0-9f05dbf9beb6}</t>
  </si>
  <si>
    <t>03</t>
  </si>
  <si>
    <t>Obnova komunikace</t>
  </si>
  <si>
    <t>{5c97dfe3-b1a9-42c9-8bcc-88c01cf0651e}</t>
  </si>
  <si>
    <t>04</t>
  </si>
  <si>
    <t>Vedlejší rozpočtové náklady</t>
  </si>
  <si>
    <t>VON</t>
  </si>
  <si>
    <t>{ed1d7cf9-9176-470f-bc6f-5d9214e1b220}</t>
  </si>
  <si>
    <t>05</t>
  </si>
  <si>
    <t>Ostatní náklady</t>
  </si>
  <si>
    <t>OST</t>
  </si>
  <si>
    <t>{2c3bafc7-c7a9-4fd1-a62e-07cfb6bcf7a3}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</si>
  <si>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</si>
  <si>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</si>
  <si>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</si>
  <si>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</si>
  <si>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</si>
  <si>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</si>
  <si>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</si>
  <si>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Rekonstrukce kanalizace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</si>
  <si>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 Je-li v názvu položky v kontrolním rozpočtu nebo v soupisu prací uvedena v kolonce „Popis“ obchodní značka jakéhokoliv materiálu, výrobku nebo technologie, má tento název pouze informativní charakter. Pro ocenění a následně pro realizaci je možné použít i jiný materiál, výrobek nebo technologii, se srovnatelnými nebo lepšími užitnými vlastnostmi, které odpovídají požadavkům dokumentace. 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</si>
  <si>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</si>
  <si>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</si>
  <si>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</si>
  <si>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</si>
  <si>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</si>
  <si>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</si>
  <si>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</si>
  <si>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</si>
  <si>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</si>
  <si>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práce-bourání</t>
  </si>
  <si>
    <t xml:space="preserve">    99 - Přesun hmot a manipulace se sutí</t>
  </si>
  <si>
    <t xml:space="preserve">    Skládky - Skládky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</si>
  <si>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</si>
  <si>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</si>
  <si>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</si>
  <si>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</si>
  <si>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</si>
  <si>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</si>
  <si>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</si>
  <si>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</si>
  <si>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</si>
  <si>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</si>
  <si>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</si>
  <si>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</si>
  <si>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</si>
  <si>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</si>
  <si>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</si>
  <si>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</si>
  <si>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</si>
  <si>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</si>
  <si>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</si>
  <si>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</si>
  <si>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115001103</t>
  </si>
  <si>
    <t>Převedení vody potrubím průměru DN přes 150 do 250</t>
  </si>
  <si>
    <t>m</t>
  </si>
  <si>
    <t>CS ÚRS 2018 02</t>
  </si>
  <si>
    <t>4</t>
  </si>
  <si>
    <t>-1788798795</t>
  </si>
  <si>
    <t>PSC</t>
  </si>
  <si>
    <t xml:space="preserve">Poznámka k souboru cen:_x000d_
1. Ceny lze použít na převedení vody na vzdálenost větší než 20 m, tedy za každý další metr přes 20 m._x000d_
2. Ceny lze použít i pro převedení vody žlaby; přitom lze použít ceny :_x000d_
a) 1101 pro žlaby rozvinutého obvodu do 0,30 m,_x000d_
b) 1102 pro žlaby rozvinutého obvodu do 0,50 m,_x000d_
c) 1103 pro žlaby rozvinutého obvodu do 0,80 m,_x000d_
d) 1104 pro žlaby rozvinutého obvodu do 1,00 m,_x000d_
e) 1105 pro žlaby rozvinutého obvodu do 2,00 m,_x000d_
f) 1106 pro žlaby rozvinutého obvodu do 3,00 m._x000d_
3. Ceny lze použít i pro ocenění výtlačného potrubí._x000d_
4. Ceny lze použít jen pro převedení vody, získané čerpáním při provádění stavebních prací._x000d_
5. V ceně jsou započteny i náklady na:_x000d_
a) montáž a demontáž potrubí nebo žlabu, těsnění po dobu provozu a opotřebení hmot,_x000d_
b) podpěrné konstrukce dřevěné._x000d_
6. V ceně nejsou započteny náklady na nutné zemní práce; tyto se oceňují příslušnými cenami souborů cen této části._x000d_
</t>
  </si>
  <si>
    <t>VV</t>
  </si>
  <si>
    <t xml:space="preserve">265    "viz TZ kap.4</t>
  </si>
  <si>
    <t>Zakládání</t>
  </si>
  <si>
    <t>222113131</t>
  </si>
  <si>
    <t>Vrty pro injektování dutin za rubem obezdívky ve štolách světlosti do 44 mm v obezdívce z cihel</t>
  </si>
  <si>
    <t>kus</t>
  </si>
  <si>
    <t>-68230933</t>
  </si>
  <si>
    <t xml:space="preserve">Poznámka k souboru cen:_x000d_
1. Ceny jsou určeny:_x000d_
a) pro všechny výrubní průřezy, délky štoly a tloušťky obezdívky,_x000d_
b) pro těsnicí injektáž a pro vyplnění dutin za rubem obezdívky; pro vrty pro injektování hornin jsou určeny příslušné ceny souborů cen 22..-Vrty části A 01 katalogu 800-2 Zvláštní zakládání objektů._x000d_
2. V ceně jsou započteny i náklady na:_x000d_
a) nasazení a opotřebení injekčních trubek,_x000d_
b) vyjmutí těchto trubek po zainjektování,_x000d_
c) úpravu líce obezdívky v místech vrtů._x000d_
3. Příplatek k ceně lze použít i za provrtání ocelových rámů (oblouků). Při současném provrtání 1 ks rámu a 2 ks pažnic jedním vrtem se množství měrných jednotek násobí třemi. Množství vrtů, ve kterých se současně provrtává 1 rám a 2 pažnice, se stanoví v % celkového počtu vrtů takto: při vzdálenosti mezi okraji rámů přes 500 mm a více 5 %, přes 300 do 500 mm 15 %, do 300 mm 30 %, na sraz 100 %._x000d_
</t>
  </si>
  <si>
    <t xml:space="preserve">9*4*2 "injektáž. prstenec - 9 ks, 4 vrty/krok, délka prstence 1 bm (2 kroky/bm), viz. TZ, D3 - Podélný profil a E1.5  - Vzorové schema injektáží</t>
  </si>
  <si>
    <t xml:space="preserve">153,5*3 "injektáž zevnitř stoky, 3 vrty/bm,  viz. TZ a P-1934/17 -D3 - Podélný profil a E1.5  - Vzorové schema injektáží</t>
  </si>
  <si>
    <t>Součet</t>
  </si>
  <si>
    <t>3</t>
  </si>
  <si>
    <t>222113149</t>
  </si>
  <si>
    <t>Vrty pro injektování dutin za rubem obezdívky ve štolách Příplatek k ceně za provrtání ocelové pažnice</t>
  </si>
  <si>
    <t>-2018989464</t>
  </si>
  <si>
    <t>532,5*0,5 "předpoklad - 50% průvrt</t>
  </si>
  <si>
    <t>281901112</t>
  </si>
  <si>
    <t>Injektování pro zpevnění horniny nebo vyplnění dutin za rubem nosné obezdívky štol do 0,6 MPa, do svislých a šikmých vrtů, pro všechny druhy obezdívek při injektáži 1 vrtu</t>
  </si>
  <si>
    <t>hod</t>
  </si>
  <si>
    <t>-771579444</t>
  </si>
  <si>
    <t xml:space="preserve">9*1,5 "injektáž. prstenec - 9 ks, spotřeba 1,5 m3/bm, viz. TZ, D3 - Podélný profil a E1.5  - Vzorové schema injektáží</t>
  </si>
  <si>
    <t xml:space="preserve">153,5*1 "injektáž zevnitř stoky, délka 153,5 m, spotřeba 0,8-1,2 m3/bm,  viz. TZ, D3 - Podélný profil a E1.5  - Vzorové schema injektáží</t>
  </si>
  <si>
    <t>Mezisoučet</t>
  </si>
  <si>
    <t xml:space="preserve">167/0,3    "rychlost injektování 0,3 m3/h</t>
  </si>
  <si>
    <t>5</t>
  </si>
  <si>
    <t>281901212a</t>
  </si>
  <si>
    <t>Dodání cementojílové injektážní směsi 1 - těsnící, pevnostní, rychletuhnoucí, prefabrikovaná</t>
  </si>
  <si>
    <t>m3</t>
  </si>
  <si>
    <t>-1720675399</t>
  </si>
  <si>
    <t xml:space="preserve">167  "celková spotřeba, viz. Injektování</t>
  </si>
  <si>
    <t>Svislé a kompletní konstrukce</t>
  </si>
  <si>
    <t>6</t>
  </si>
  <si>
    <t>355931124R</t>
  </si>
  <si>
    <t>Žlaby stok tětiva délky 400 nebo 600 mm otevřený výkop (bez H)</t>
  </si>
  <si>
    <t>563748545</t>
  </si>
  <si>
    <t xml:space="preserve">Poznámka k souboru cen:_x000d_
1. V cenách stokových žlabů jsou započteny i náklady na podbetonování a vyplnění dutin žlabu betonem prostým tř. C 8/10._x000d_
2. Množství jednotek obložení z desek se určuje v m součtem délek obložení obou stěn stoky._x000d_
</t>
  </si>
  <si>
    <t>265 "celková délka 265 m vč. RŠ, viz. TZ a P-1934/17-D3 - Podélný profil</t>
  </si>
  <si>
    <t>7</t>
  </si>
  <si>
    <t>M</t>
  </si>
  <si>
    <t>632311001a</t>
  </si>
  <si>
    <t>žlab Z PN I (L=250) vč.lepidla</t>
  </si>
  <si>
    <t>8</t>
  </si>
  <si>
    <t>-761184663</t>
  </si>
  <si>
    <t>265*4*1,01 " vč. ztratného, celková délka 265 m vč. RŠ, viz. TZ a P-1934/17-D3 - Podélný profil</t>
  </si>
  <si>
    <t>632311003a</t>
  </si>
  <si>
    <t>bočnice B1000/250 OTV 34/12 vč. kotevního otvoru, vč.lepidla</t>
  </si>
  <si>
    <t>1494953474</t>
  </si>
  <si>
    <t>265*4*2*1,01 " vč. ztratného, celková délka 265 m, 2 strany, viz. TZ a P-1934/17-D3 - Podélný profil</t>
  </si>
  <si>
    <t>9</t>
  </si>
  <si>
    <t>355931192R</t>
  </si>
  <si>
    <t>Příplatek za práci ve štole při zřizování žlabů stok</t>
  </si>
  <si>
    <t>-1736244037</t>
  </si>
  <si>
    <t>265 "celková délka 265 m, viz. TZ a P-1934/17-D3 - Podélný profil</t>
  </si>
  <si>
    <t>10</t>
  </si>
  <si>
    <t>356932021</t>
  </si>
  <si>
    <t>Stokové vložky kameninové osazované na cementovou maltu MC 10 dodatečně ve stoce z cihlového zdiva nebo z betonu prostého jednopásové DN 200</t>
  </si>
  <si>
    <t>-1221312810</t>
  </si>
  <si>
    <t xml:space="preserve">Poznámka k souboru cen:_x000d_
1. Ceny vložek dodatečně osazovaných lze použít jen při úpravě dosavadní stoky pro napojení nové._x000d_
2. V cenách vložek dodatečně osazovaných jsou započteny i náklady na vybourání otvorů._x000d_
3. V cenách jsou započteny i náklady na:_x000d_
a) podbetonování a vyplnění dutin vložek betonem tř. C 8/10,_x000d_
b) dodání a osazení poklic do hrdel a jejich utěsnění._x000d_
</t>
  </si>
  <si>
    <t>57/2 "57 přípojek, viz. TZ kap. 3.2"</t>
  </si>
  <si>
    <t>28 "odhad 50%</t>
  </si>
  <si>
    <t>11</t>
  </si>
  <si>
    <t>359901211</t>
  </si>
  <si>
    <t>Monitoring stok (kamerový systém) jakékoli výšky nová kanalizace</t>
  </si>
  <si>
    <t>-1839962087</t>
  </si>
  <si>
    <t xml:space="preserve">Poznámka k souboru cen:_x000d_
1. V ceně jsou započteny náklady na zhotovení záznamu o prohlídce a protokolu prohlídky._x000d_
</t>
  </si>
  <si>
    <t xml:space="preserve">265   "viz. P-1934/17 - D3 - Podélný profil"</t>
  </si>
  <si>
    <t>12</t>
  </si>
  <si>
    <t>359901212</t>
  </si>
  <si>
    <t>Monitoring stok (kamerový systém) jakékoli výšky stávající kanalizace</t>
  </si>
  <si>
    <t>-1263396780</t>
  </si>
  <si>
    <t>Ostatní konstrukce a práce-bourání</t>
  </si>
  <si>
    <t>13</t>
  </si>
  <si>
    <t>953962112</t>
  </si>
  <si>
    <t>Kotvy chemické s vyvrtáním otvoru do zdiva z plných cihel tmel, hloubka 80 mm, velikost M 10</t>
  </si>
  <si>
    <t>566395606</t>
  </si>
  <si>
    <t xml:space="preserve">Poznámka k souboru cen:_x000d_
1. V cenách 953 96-11 a 953 96-12 jsou započteny i náklady na:_x000d_
a) rozměření, vrtání a spotřebu vrtáků. Pro velikost M 8 až M 30 jsou započteny náklady na vrtání příklepovými vrtáky, pro velikost M 33 až M 39 diamantovými korunkami,_x000d_
b) vyfoukání otvoru, přípravu kotev k uložení do otvorů, vyplnění kotevních otvorů tmelem nebo chemickou patronou včetně dodávky materiálu._x000d_
2. V cenách 953 96-51.. jsou započteny i náklady na dodání a zasunutí kotevního šroubu do otvoru vyplněného chemickým tmelem nebo patronou a dotažení matice._x000d_
</t>
  </si>
  <si>
    <t>265*4*2 "kotvení bočnic - každý kus, viz.P-1934/17-D6 - Vzorový příčný řez sanace dna stoky</t>
  </si>
  <si>
    <t>14</t>
  </si>
  <si>
    <t>953965115</t>
  </si>
  <si>
    <t>Kotvy chemické s vyvrtáním otvoru kotevní šrouby pro chemické kotvy, velikost M 10, délka 130 mm</t>
  </si>
  <si>
    <t>-2116559854</t>
  </si>
  <si>
    <t>985131111</t>
  </si>
  <si>
    <t>Očištění ploch stěn, rubu kleneb a podlah tlakovou vodou</t>
  </si>
  <si>
    <t>m2</t>
  </si>
  <si>
    <t>2072705249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</si>
  <si>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</si>
  <si>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"prvotní omytí stěn a podlah"</t>
  </si>
  <si>
    <t xml:space="preserve">265*2,7248*0,75   "2,7248 m = obvod PN I, 265 m - zájmová délka, 75% stěny a podlahy</t>
  </si>
  <si>
    <t>16</t>
  </si>
  <si>
    <t>985131311</t>
  </si>
  <si>
    <t>Očištění ploch stěn, rubu kleneb a podlah ruční dočištění ocelovými kartáči</t>
  </si>
  <si>
    <t>381910012</t>
  </si>
  <si>
    <t xml:space="preserve">0,1*541,554 "inkrustace, odhad do 10 % </t>
  </si>
  <si>
    <t>17</t>
  </si>
  <si>
    <t>985132111</t>
  </si>
  <si>
    <t>Očištění ploch líce kleneb a podhledů tlakovou vodou</t>
  </si>
  <si>
    <t>1324939940</t>
  </si>
  <si>
    <t>"prvotní omytí klenby</t>
  </si>
  <si>
    <t xml:space="preserve">265*2,7248*0,25   "2,7248 m = obvod PN I, 265 m - zájmová délka, 25% klenba</t>
  </si>
  <si>
    <t>18</t>
  </si>
  <si>
    <t>985132311</t>
  </si>
  <si>
    <t>Očištění ploch líce kleneb a podhledů ruční dočištění ocelovými kartáči</t>
  </si>
  <si>
    <t>-781299447</t>
  </si>
  <si>
    <t>0,1*180,518 "inkrustace, odhad do 10 % kleneb</t>
  </si>
  <si>
    <t>19</t>
  </si>
  <si>
    <t>985139111</t>
  </si>
  <si>
    <t>Očištění ploch Příplatek k cenám za práci ve stísněném prostoru</t>
  </si>
  <si>
    <t>-30341552</t>
  </si>
  <si>
    <t>541,554+54,155+180,518+18,052</t>
  </si>
  <si>
    <t>20</t>
  </si>
  <si>
    <t>985142213</t>
  </si>
  <si>
    <t>Vysekání spojovací hmoty ze spár zdiva včetně vyčištění hloubky spáry přes 40 mm délky spáry na 1 m2 upravované plochy přes 12 m</t>
  </si>
  <si>
    <t>65021641</t>
  </si>
  <si>
    <t xml:space="preserve">Poznámka k souboru cen:_x000d_
1. Ceny lze použít pro vysekání spojovací hmoty ze spár cihelného nebo kamenného zdiva._x000d_
2. Ceny se nepoužijí v případě, jestliže se provádí otlučení omítek oceňované cenami souboru cen 985 11-1 Otlučení a odsekání vrstev._x000d_
3. Délce spáry na 1 m2 upravované plochy odpovídají tyto počty kamenů:_x000d_
a) do 6 m - do 10 kusů na 1 m2,_x000d_
b) přes 6 do 12 m - přes 10 do 35 kusů na 1 m2,_x000d_
c) přes 12 m - přes 35 kusů na 1 m2._x000d_
</t>
  </si>
  <si>
    <t>přespárována horní polovina profilu, viz TZ kap. 4</t>
  </si>
  <si>
    <t xml:space="preserve">265*2,7248*0,5  "2,7248 m = obvod PN I, 265 m - zájmová délka, 50% přespárování</t>
  </si>
  <si>
    <t>985142911</t>
  </si>
  <si>
    <t>Vysekání spojovací hmoty ze spár zdiva včetně vyčištění Příplatek k cenám za práce ve stísněném prostoru</t>
  </si>
  <si>
    <t>757825189</t>
  </si>
  <si>
    <t>361,036</t>
  </si>
  <si>
    <t>22</t>
  </si>
  <si>
    <t>985231113</t>
  </si>
  <si>
    <t>Spárování zdiva hloubky do 40 mm aktivovanou maltou délky spáry na 1 m2 upravované plochy přes 12 m</t>
  </si>
  <si>
    <t>695231003</t>
  </si>
  <si>
    <t xml:space="preserve">Poznámka k souboru cen:_x000d_
1. Ceny jsou určeny pro spárování cihelného nebo kamenného zdiva._x000d_
2. V cenách jsou započteny i náklady na:_x000d_
a) dodání potřebných hmot,_x000d_
b) vypláchnutí spár vodou před spárováním a očištění okolního zdiva po spárování._x000d_
3. V cenách nejsou započteny náklady na:_x000d_
a) vysekání a vyčištění spár; tyto práce se oceňují cenami souboru cen 985 14-2 Vysekání spojovací hmoty za spár zdiva,_x000d_
b) úpravu spár po provedeném spárování; tyto práce se oceňují cenami souboru cen 985 23-3._x000d_
4. Délce spáry na 1 m2 upravované plochy odpovídají tyto počty kamenů:_x000d_
a) do 6 m - do 10 kusů na 1 m2,_x000d_
b) přes 6 do 12 m - přes 10 do 35 kusů na 1 m2,_x000d_
c) přes 12 m - přes 35 kusů na 1 m2._x000d_
</t>
  </si>
  <si>
    <t>361,036 "viz. vysekání</t>
  </si>
  <si>
    <t>23</t>
  </si>
  <si>
    <t>985231191</t>
  </si>
  <si>
    <t>Spárování zdiva hloubky do 40 mm aktivovanou maltou Příplatek k cenám za práci ve stísněném prostoru</t>
  </si>
  <si>
    <t>751461215</t>
  </si>
  <si>
    <t>24</t>
  </si>
  <si>
    <t>985233131</t>
  </si>
  <si>
    <t>Úprava spár po spárování zdiva kamenného nebo cihelného délky spáry na 1 m2 upravované plochy přes 12 m uhlazením</t>
  </si>
  <si>
    <t>-867001150</t>
  </si>
  <si>
    <t xml:space="preserve">Poznámka k souboru cen:_x000d_
1. Délce spáry na 1 m2 upravované plochy odpovídají tyto počty kamenů:_x000d_
a) do 6 m - do10 kusů na 1 m2,_x000d_
b) přes 6 do 12 m - přes 10 do 35 kusů na 1 m2,_x000d_
c) přes 12 m - přes 35 kusů na 1 m2._x000d_
</t>
  </si>
  <si>
    <t>25</t>
  </si>
  <si>
    <t>985233911</t>
  </si>
  <si>
    <t>Úprava spár po spárování zdiva kamenného nebo cihelného Příplatek k cenám za práci ve stísněném prostoru</t>
  </si>
  <si>
    <t>1607972039</t>
  </si>
  <si>
    <t>99</t>
  </si>
  <si>
    <t>Přesun hmot a manipulace se sutí</t>
  </si>
  <si>
    <t>26</t>
  </si>
  <si>
    <t>998271211</t>
  </si>
  <si>
    <t>Přesun hmot pro kanalizace (stoky) hloubené zděné ve štole dopravní vzdálenost do 50 m</t>
  </si>
  <si>
    <t>t</t>
  </si>
  <si>
    <t>-829618140</t>
  </si>
  <si>
    <t>Skládky</t>
  </si>
  <si>
    <t>27</t>
  </si>
  <si>
    <t>997013803R</t>
  </si>
  <si>
    <t>Poplatek za uložení na skládce stavebního odpadu cihelného (skládkovné)</t>
  </si>
  <si>
    <t>512</t>
  </si>
  <si>
    <t>-1802631341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</si>
  <si>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ukládaní odpadu dle zákona 185/2001 Sb._x000d_
4. Případné drcení stavebního odpadu lze ocenit souborem cen 997 00-60 Drcení stavebního odpadu z katalogu 800-6 Demolice objektů._x000d_
</t>
  </si>
  <si>
    <t>P</t>
  </si>
  <si>
    <t>Poznámka k položce:
CENA MÍSTNĚ OBVYKLÁ</t>
  </si>
  <si>
    <t>44,227</t>
  </si>
  <si>
    <t>Ostatní</t>
  </si>
  <si>
    <t>28</t>
  </si>
  <si>
    <t>001OST</t>
  </si>
  <si>
    <t>Odvětrání a osvětlení podzemních prostor</t>
  </si>
  <si>
    <t>468915346</t>
  </si>
  <si>
    <t xml:space="preserve">265+(7,1+6,85+5,95+1,8+6,35+5,3+6,25+6,4+6,5+6,9+6,6+7,9)   "kanalizace+ těžní šachty (hl.) +rozrážka</t>
  </si>
  <si>
    <t>02 - Těžní šachty a rozrážky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</si>
  <si>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</si>
  <si>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</si>
  <si>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</si>
  <si>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</si>
  <si>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115104111</t>
  </si>
  <si>
    <t>Čerpání vody ze štol na dopravní výšku do 20 m, při délce potrubí ve štole do 200 m</t>
  </si>
  <si>
    <t>990264674</t>
  </si>
  <si>
    <t xml:space="preserve">Poznámka k souboru cen:_x000d_
1. Ceny jsou určeny:_x000d_
a) pro čerpané množství do 500 l/min z podzemí na povrch. Při větším množství čerpané vody oceňuje se každé i započaté množství 500 l/min. příslušnou cenou._x000d_
b) pro čerpání z jímek ve štole nebo šachtě._x000d_
2. Ceny nelze použít pro čerpání vody z čerpacího místa umístěného mimo podzemní objekt; tyto práce se oceňují cenami souboru cen 115 10- Čerpání vody části A 01 katalogu 800-1 Zemní práce._x000d_
3. V cenách jsou započteny i náklady na sací a výtlačné potrubí v podzemí s vývodem na povrch k vnějšímu okraji ohlubně nebo portálu._x000d_
4. V cenách nejsou započteny náklady na zřízení čerpacích jímek:_x000d_
a) ve štolách; tyto práce se oceňují cenami souboru cen 142..- Ražení ruční, 154..- Pažení výrubu štol a Nosná konstrukce výstroje štol a 360..- Nosná obezdívka štol, části A 01 tohoto katalogu,_x000d_
b) v šachtách hloubky do 15 m; tyto práce se oceňují cenami souboru cen 144..- Ražení šachet části A 02 tohoto katalogu, 154..- Pažení výrubu štol a Nosná konstrukce výstroje štol a 360..- Nosná obezdívka štol části A 01 tohoto katalogu,_x000d_
c) v šachtách hloubky přes 15 m; tyto práce se oceňují dle odstavce c) čl. 123 části A 02 tohoto katalogu._x000d_
5. Pro volbu ceny je rozhodující celková délka potrubí měřená od jímky umístěné nejblíže k čelbě, k portálu nebo jímce určené pro čerpání vody šachtou na povrch._x000d_
6. Množství hodin čerpání vody se stanoví v hodinách provozu čerpadla, popř. soustavy čerpadel._x000d_
7. Při dovrchním ražení se čerpání vody oceňuje cenami pro délku potrubí ve štole do 200 m. Toto ustanovení nelze použít, jestliže projektant určí rozmístění čerpadel a položení potrubí po trase štoly; potom se tyto práce oceňují cenami podle skutečné délky potrubí ve štole._x000d_
</t>
  </si>
  <si>
    <t xml:space="preserve">30*2  "TŠ13, předpoklad čerpání pod HPV 2 h/denně, HPV zastižena viz. TZ kap. 3.3</t>
  </si>
  <si>
    <t xml:space="preserve">35*2*4   "TŠ11;TŠ12+TŠ14;TŠ15 , předpoklad čerpání pod HPV 2 h/denně</t>
  </si>
  <si>
    <t xml:space="preserve">40*2*5   "TŠ8;TŠ9;TŠ10;TŠ16;TŠ17, předpoklad čerpání pod HPV 2 h/denně</t>
  </si>
  <si>
    <t>115108111</t>
  </si>
  <si>
    <t>Pohotovost záložního čerpadla popř. čerpací soupravy při čerpání vody ze štol na dopravní výšku do 20 m</t>
  </si>
  <si>
    <t>den</t>
  </si>
  <si>
    <t>1749178342</t>
  </si>
  <si>
    <t xml:space="preserve">Poznámka k souboru cen:_x000d_
1. Ceny jsou určeny za každý i započatý kalendářní den pohotovosti._x000d_
2. Počet kalendářních dnů pohotovosti určuje projekt. Do tohoto počtu dní se nezapočítává doba montáže a demontáže soupravy._x000d_
</t>
  </si>
  <si>
    <t>370 "viz.čerpání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</si>
  <si>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</si>
  <si>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</si>
  <si>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-947435110</t>
  </si>
  <si>
    <t xml:space="preserve">Poznámka k souboru cen:_x000d_
1. Ceny nelze použít pro dočasné zajištění potrubí v provozu pod tlakem přes 1 MPa a potrubí nebo jiných vedení v 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 Dočasné zajištění potrubí větších rozměrů než DN 500 se oceňuje individuálně._x000d_
</t>
  </si>
  <si>
    <t>3 "plyn DN 50, TŠ15, viz. P-1934/17-D3 - Podélný profil</t>
  </si>
  <si>
    <t>130001101</t>
  </si>
  <si>
    <t>Příplatek k cenám hloubených vykopávek za ztížení vykopávky v blízkosti podzemního vedení nebo výbušnin pro jakoukoliv třídu horniny</t>
  </si>
  <si>
    <t>-2044139186</t>
  </si>
  <si>
    <t xml:space="preserve">Poznámka k souboru cen:_x000d_
1. Cena je určena:_x000d_
a) i pro soubor cen 123 . 0-21 Vykopávky zářezů se šikmými stěnami pro podzemní vedení části A 02,_x000d_
b) pro podzemní vedení procházející hloubenou vykopávkou nebo uložené ve stěně výkopu při jakékoliv hloubce vedení pod původním terénem nebo jeho výšce nade dnem výkopu a jakémkoliv směru vedení ke stranám výkopu;_x000d_
c) pro výbušniny nezaložené dodavatelem._x000d_
2. Cenu lze použít i tehdy, narazí-li se na vedení nebo výbušninu až při vykopávce a to pro zbývající objem výkopu, který je projektantem nebo investorem označen, v němž by toto nebo jiné nepředvídané vedení nebo výbušnina mohlo být uloženo. Toto ustanovení neplatí pro objem hornin tř. 6 a 7._x000d_
3. Cenu nelze použít pro ztížení vykopávky v blízkosti podzemních vedení nebo výbušnin, u nichž je projektem zakázáno použít při vykopávce kovové nástroje nebo nářadí._x000d_
4. Množství ztížení vykopávky v blízkosti_x000d_
a) podzemního vedení, jehož půdorysná a výšková poloha_x000d_
- je v projektu uvedena, se určí jako objem myšleného hranolu, jehož průřez je pravidelný čtyřúhelník jehož horní vodorovná a obě svislé strany jsou ve vzdálenosti 0,5 m a dolní vodorovná hrana ve vzdálenosti 1 m od přilehlého vnějšího líce vedení, příp. jeho obalu a délka se rovná osové délce vedení ve výkopišti nebo délce vedení ve stěně výkopu. Vymezí-li projekt větší prostor, v němž je nutno při vykopávce postupovat opatrně, lze použít cena pro celý objem výkopu v tomto prostoru. Od takto zjištěného množství se odečítá objem vedení i s příp. se vyskytujícím obalem;_x000d_
- není v projektu uvedena, avšak která podle projektu nebo sdělení investora jsou pravděpodobně ve výkopišti uložena, se rovná objemu výkopu, který je projektantem nebo investorem označen._x000d_
b) výbušniny, určí vždy projektant nebo investor, ať je v projektu uvedeno či neuvedeno._x000d_
5. Je-li vedení uloženo ve výkopišti tak, že se vykopávka v celém výše popsaném objemu nevykopává, např. blízko stěn nebo dna výkopu, oceňuje se ztížení vykopávky jen pro tu část objemu, v níž se ztížená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</t>
  </si>
  <si>
    <t xml:space="preserve">3*1,05*1,55   "plyn DN 50, TŠ15</t>
  </si>
  <si>
    <t>142174111</t>
  </si>
  <si>
    <t>Ražení štol ruční, v hornině I. stupně ražnosti mokré, bez použití trhavin délky štoly do 200 m, o průřezu TV přes 1,5 do 4 m2</t>
  </si>
  <si>
    <t>1491589688</t>
  </si>
  <si>
    <t>"zahrnuta i původní kce stoky</t>
  </si>
  <si>
    <t xml:space="preserve">1,8*2,65  "rozrážka u TŠ15, viz P-1934/17-D2 a E1.4</t>
  </si>
  <si>
    <t xml:space="preserve">-0,5125*1,15/2   "odpočet zastižené poloviny stoky PNI, v rozměrech: 600 x1100 - vnitřní plocha 0,5125 m2,  střední šírka profilu štoly 1,15 m</t>
  </si>
  <si>
    <t>144171111</t>
  </si>
  <si>
    <t>Ražení šachet svislých hloubky do 15 m s vytěžením rubaniny na povrch, s naložením na dopravní prostředky nebo přemístěním do 5 m, všech tvarů průřezů šachet v hornině I. stupně ražnosti mokré, o průřezu TV do 10 m2</t>
  </si>
  <si>
    <t>-1291164343</t>
  </si>
  <si>
    <t xml:space="preserve">"první 2 m  II.sucho, rozměry šachet viz. P-1934/17-D2 - Stavební situace, hloubky viz. D3 - Podélný profil</t>
  </si>
  <si>
    <t>3,3*3*(7,1-2) "TŠ17</t>
  </si>
  <si>
    <t>3,3*3*(6,85-2) "TŠ16</t>
  </si>
  <si>
    <t>3,3*3*(5,95-2) "TŠ15</t>
  </si>
  <si>
    <t>2,5*2,5*(6,35-2) "TŠ13</t>
  </si>
  <si>
    <t>3,3*3*(5,3-2) "TŠ14</t>
  </si>
  <si>
    <t>3,9*2,5*(6,25-2) "TŠ12</t>
  </si>
  <si>
    <t>3,3*3*(6,4-2) "TŠ11</t>
  </si>
  <si>
    <t>3,3*3*(6,5-2) "TŠ10</t>
  </si>
  <si>
    <t>3,3*3*(6,9-2) "TŠ9</t>
  </si>
  <si>
    <t>3,3*3*(6,6-2) "TŠ8</t>
  </si>
  <si>
    <t>2,5*2,5*(7,9-2) "TŠ7</t>
  </si>
  <si>
    <t xml:space="preserve">odpočet stok PNI (TŠ bez RŠ - 3x)  v rozměrech: 1,34 x 0,84 m</t>
  </si>
  <si>
    <t>-3*3*(3,14*(1,34/2)*(0,84/2)) "3x TŠ o délce 3 m</t>
  </si>
  <si>
    <t>odpočet RŠ - spodní část - 8x RŠ</t>
  </si>
  <si>
    <t>-2,2*2,3*3,4*8</t>
  </si>
  <si>
    <t>odpočet stok v TŠ s RŠ</t>
  </si>
  <si>
    <t>-5*(3-2,3)*(3,14*(1,34/2)*(0,84/2))"5x TŠ o délce 3 m</t>
  </si>
  <si>
    <t>-3*(2,5-2,3)*(3,14*(1,34/2)*(0,84/2))"3x TŠ o délce 2,5 m</t>
  </si>
  <si>
    <t>odpočet skruží DN 800 8x RŠ</t>
  </si>
  <si>
    <t>"(7,1+6,85+6,35+6,25+6,4+6,5+6,9+7,9)-(8*(2+3,4)) - součet všech výšek RŠ - (odpočet prvních 2m+odpočet 3,4 m kce šachty) = celková výška skruží 11,05</t>
  </si>
  <si>
    <t>-11,05*0,52*0,52*3,14 "odpočet stávajících RŠ</t>
  </si>
  <si>
    <t>144261111</t>
  </si>
  <si>
    <t>Ražení šachet svislých hloubky do 15 m s vytěžením rubaniny na povrch, s naložením na dopravní prostředky nebo přemístěním do 5 m, všech tvarů průřezů šachet v hornině II. stupně ražnosti suché, o průřezu TV do 10 m2</t>
  </si>
  <si>
    <t>-1044778586</t>
  </si>
  <si>
    <t xml:space="preserve">"první 2 m  II.sucho, rozměry šachet viz. P-1934/17 - D2 - Stavební situace</t>
  </si>
  <si>
    <t>8*3,3*3*(2-0,41) "8x TŠ 3,3 x 3,0 m, odpočet povrchu"</t>
  </si>
  <si>
    <t>2*2,5*2,5*(2-0,41) "2x TŠ 2,5 x 2,5 m, odpočet povrchu"</t>
  </si>
  <si>
    <t>1*3,9*2,5*(2-0,41) "1x TŠ 3,9 x 2,5 m, odpočet povrchu"</t>
  </si>
  <si>
    <t>-0,52*0,52*3,14*2*8 "odpočet stávájících RŠ"</t>
  </si>
  <si>
    <t>144471111</t>
  </si>
  <si>
    <t>Ražení šachet svislých hloubky do 15 m s vytěžením rubaniny na povrch, s naložením na dopravní prostředky nebo přemístěním do 5 m, všech tvarů průřezů šachet v lité skále mokré, o průřezu TV do 10 m2</t>
  </si>
  <si>
    <t>-2016818963</t>
  </si>
  <si>
    <t xml:space="preserve">stoka PNI (TŠ bez RŠ - 3x)  v rozměrech: 1,234 x 0,84 m</t>
  </si>
  <si>
    <t>3*3*(3,14*(1,34/2)*(0,84/2))-3*3*0,5125 "3x TŠ, o délce 3 m</t>
  </si>
  <si>
    <t>2,2*2,3*3,4*8-2,3*0,5125*8</t>
  </si>
  <si>
    <t>5*(3-2,3)*(3,14*(1,34/2)*(0,84/2))-5*(3-2,3)*0,5125 "5x TŠ o délce 3 m</t>
  </si>
  <si>
    <t>3*(2,5-2,3)*(3,14*(1,34/2)*(0,84/2))-3*(2,5-2,3)*0,5125 "3x TŠ o délce 2,5 m</t>
  </si>
  <si>
    <t>(7,1+6,85+6,35+6,25+6,4+6,5+6,9+7,9)-(8*(3,4))- součet všech výšek RŠ - (odpočet 3,4 m kce šachty) = celková výška skruží 27,05 m</t>
  </si>
  <si>
    <t>27,05*0,52*0,52*3,14-27,05*0,4*0,4*3,14 "odpočet stávajících RŠ</t>
  </si>
  <si>
    <t>154065421</t>
  </si>
  <si>
    <t>Pažení výrubu svislé šachty v hornině suché ocelovými pažnicemi hmotnosti od 35 do 55 kg/m2 do 1 roku</t>
  </si>
  <si>
    <t>1182004887</t>
  </si>
  <si>
    <t xml:space="preserve">"první 2 m  II.sucho</t>
  </si>
  <si>
    <t>8*(3,3+3)*2*(2+0,3) "8x TŠ 3,3 x 3,0 m, ukončení 0,3 m nad povrchem</t>
  </si>
  <si>
    <t>2*(2,5+2,5)*2*(2+0,3) "2x TŠ 2,5 x 2,5 m, ukončení 0,3 m nad povrchem</t>
  </si>
  <si>
    <t>1*(3,9+2,5)*2*(2+0,3) "1x TŠ 3,9 x 2,5 m, ukončení 0,3 m nad povrchem</t>
  </si>
  <si>
    <t>154065521</t>
  </si>
  <si>
    <t>Odpažení výrubu šachty pažené v hornině suché ocelovými pažnicemi</t>
  </si>
  <si>
    <t>-458328543</t>
  </si>
  <si>
    <t>307,28 "viz. zřízení pažení šachet</t>
  </si>
  <si>
    <t>154067241</t>
  </si>
  <si>
    <t>Typová konstrukce výstroje šachet dočasně zabudovaných z úplných ocelových rámů z typových oblouků poddajných úplných a profilové oceli K 11 500.0, včetně spojovacích prvků montáž včetně dodání materiálu, v hornině suché</t>
  </si>
  <si>
    <t>kg</t>
  </si>
  <si>
    <t>373553538</t>
  </si>
  <si>
    <t>"první dva rámy šachet viz. P - 1934/17 - E1.3 Vzorový výkres dočasné výztuže šachet</t>
  </si>
  <si>
    <t>2*452,5*8 "452,5 kg/rám pro TŠ 3,3 x 3,0 m, 8 ks TŠ</t>
  </si>
  <si>
    <t>2*391,6*2 "391,6 kg/rám pro TŠ 2,5 x 2,5 m, 2 ks TŠ</t>
  </si>
  <si>
    <t>2*471,4 "471,4 kg/rám pro TŠ 3,9 x 2,5 m, 1 ks TŠ</t>
  </si>
  <si>
    <t>154067242</t>
  </si>
  <si>
    <t>Typová konstrukce výstroje šachet dočasně zabudovaných z úplných ocelových rámů z typových oblouků poddajných úplných a profilové oceli K 11 500.0, včetně spojovacích prvků demontáž v hornině suché</t>
  </si>
  <si>
    <t>955654790</t>
  </si>
  <si>
    <t>9749,2 "viz. montáž</t>
  </si>
  <si>
    <t>154067341</t>
  </si>
  <si>
    <t>Netypová výstroj šachet z úplných ocelových rámů včetně spojovacích prvků výztuže montáž včetně dodání materiálu, v hornině suché</t>
  </si>
  <si>
    <t>-815141074</t>
  </si>
  <si>
    <t xml:space="preserve">Poznámka k souboru cen:_x000d_
1. Dodání konstrukce a spojovacího materiálu se oceňuje ve specifikaci. Ztratné se stanoví ve výši 1 %._x000d_
2. Ceny platí pro montáž rámů i jednotlivých konstrukčních prvků nosné i pomocné konstrukce._x000d_
</t>
  </si>
  <si>
    <t>Výstroj šachet viz. P - 1934/17-E1.3 - Vzorový výkres dočasné výztuže šachet</t>
  </si>
  <si>
    <t>8*(4*3,3+4*3,0+10*1,1)*3,77 "zábradlí u TŠ 3,3 x 3,0 m, trub. 51x3,2, 3,77 kg/m</t>
  </si>
  <si>
    <t>2*(4*2,5+4*2,5+10*1,1)*3,77 "zábradlí u TŠ 2,5 x 2,5 m, trub. 51x3,2, 3,77 kg/m</t>
  </si>
  <si>
    <t>1*(4*3,9+4*2,5+10*1,1)*3,77 "zábradlí u TŠ 3,9 x 2,5 m, trub. 51x3,2, 3,77 kg/m</t>
  </si>
  <si>
    <t xml:space="preserve">8*(2*3,3+2*3,0-0,6)*4,18   "okopový plech u TŠ 3,3 x 3,0 m, 150x4, 4,18 kg/m</t>
  </si>
  <si>
    <t xml:space="preserve">2*(4*2,5-0,6)*4,18   "okopový plech u TŠ 2,5 x 2,5 m, 150x4, 4,18 kg/m</t>
  </si>
  <si>
    <t xml:space="preserve">(2*3,9+2*2,5-0,6)*4,18   "okopový plech u TŠ 3,9 c 2,5 m, 150x4, 4,18 kg/m</t>
  </si>
  <si>
    <t xml:space="preserve">8*543,0   "ohlubň. rám z I 240 u TŠ 3,3 x 3,0 m, 8 ks TŠ</t>
  </si>
  <si>
    <t xml:space="preserve">2*434,4   "ohlubň. rám z I 240 u TŠ 2,5 x 2,5 m m, 2 ks TŠ</t>
  </si>
  <si>
    <t xml:space="preserve">541,2   "ohlubň. rám z I 240 u TŠ 3,9 x 2,5 m, 1 ks TŠ</t>
  </si>
  <si>
    <t>"6,6+6,9+6,5+6,4+5,3+5,95+6,85+7,1+7,9+6,35+6,25 = hloubka všech šachet = 72,1 m, prodloužení nad TŠ 1,1 m</t>
  </si>
  <si>
    <t xml:space="preserve">2*(72,1+11*1,1)*3,77    "žebříky - štěříny, L50x5, 3,77 kg/m</t>
  </si>
  <si>
    <t xml:space="preserve">(72,1+11*1,1)/0,3*0,4*2,45    "žebříky - tyče, tyče pr. 20, 2,45 kg/m</t>
  </si>
  <si>
    <t xml:space="preserve">(72,1+11*1,1)*(5+1,8)*0,95   "žebříky - ochranný koš různá dl. dle šachet; PLO 30x4 = 0,95 kg/m</t>
  </si>
  <si>
    <t xml:space="preserve">2*((72,1+11*1,1)/1,5)*0,3*3,77   "žebříky - kotvení, L50/5 po 1,5 m</t>
  </si>
  <si>
    <t>154067342</t>
  </si>
  <si>
    <t>Netypová výstroj šachet z úplných ocelových rámů včetně spojovacích prvků výztuže demontáž v hornině suché</t>
  </si>
  <si>
    <t>-845992255</t>
  </si>
  <si>
    <t>9329,201 "viz. montáž</t>
  </si>
  <si>
    <t>13010726</t>
  </si>
  <si>
    <t>ocel profilová IPN 240 jakost 11 375</t>
  </si>
  <si>
    <t>-1385987435</t>
  </si>
  <si>
    <t xml:space="preserve">((4344+868,8+541,2)/1000)*1,01   "ohlubň. rámy z I 240 </t>
  </si>
  <si>
    <t>14011026</t>
  </si>
  <si>
    <t>trubka ocelová bezešvá hladká jakost 11 353 51x3,2mm</t>
  </si>
  <si>
    <t>1137520926</t>
  </si>
  <si>
    <t>(8*(4*3,3+4*3+10*1,1)+2*(4*2,5+4*2,5+10*1,1)+(4*3,9+4*2,5+10*1,1))*1,01 "zábradlí u TŠ</t>
  </si>
  <si>
    <t>13010356</t>
  </si>
  <si>
    <t>ocel pásová válcovaná za studena 30x4mm</t>
  </si>
  <si>
    <t>1811969417</t>
  </si>
  <si>
    <t>Poznámka k položce:
Hmotnost: 0,94 kg/m</t>
  </si>
  <si>
    <t xml:space="preserve">((72,1+11*1,1)*(5+1,8)*0,95/1000)*1,01   "žebříky - ochranný koš různá dl. dle šachet; PLO 30x4 = 0,95 kg/m</t>
  </si>
  <si>
    <t>13511112a</t>
  </si>
  <si>
    <t>ocel široká jakost S235JR 150x4mm</t>
  </si>
  <si>
    <t>-1685919378</t>
  </si>
  <si>
    <t xml:space="preserve">((401,28+78,584+50,996)/1000)*1,01   "okopový plech 150*4 = 4,18 kg/m</t>
  </si>
  <si>
    <t>13010420</t>
  </si>
  <si>
    <t>úhelník ocelový rovnostranný jakost 11 375 50x50x5mm</t>
  </si>
  <si>
    <t>2128633985</t>
  </si>
  <si>
    <t>Poznámka k položce:
Hmotnost: 4,03 kg/m</t>
  </si>
  <si>
    <t xml:space="preserve">(634,868/1000)*1,01    "žebřík - štěřín</t>
  </si>
  <si>
    <t xml:space="preserve">(126,974/1000)*1,01   "žebřík - kotvení</t>
  </si>
  <si>
    <t>13010016</t>
  </si>
  <si>
    <t>tyč ocelová kruhová jakost 11 375 D 20mm</t>
  </si>
  <si>
    <t>1447883415</t>
  </si>
  <si>
    <t>Poznámka k položce:
Hmotnost: 2,45 kg/m</t>
  </si>
  <si>
    <t xml:space="preserve">(275,053/1000)*1,01    "žebřík - tyče pr. 20 </t>
  </si>
  <si>
    <t>154073111</t>
  </si>
  <si>
    <t>Pažení výrubu štol, ražených v hornině mokré, trvale zabudované ocelovými pažnicemi hmotnosti přes 35 do 55 kg/m2, délky štoly do 200 m</t>
  </si>
  <si>
    <t>-1767438275</t>
  </si>
  <si>
    <t xml:space="preserve">1,8*5,85+2,65   "rozrážka u TŠ15 - stěny + čelba, viz. P-1934/17-E1.4 Vzorový výkres ražby</t>
  </si>
  <si>
    <t>154075423</t>
  </si>
  <si>
    <t>Pažení výrubu svislé šachty mokré ocelovými pažnicemi hmotnosti od 35 do 55 kg/m2 s ponecháním pažnic ve výrubu</t>
  </si>
  <si>
    <t>-517042231</t>
  </si>
  <si>
    <t xml:space="preserve">"první 2 m  II.sucho, rozměry šachet viz. P-1934/17 - D2 - Stavební situace, hloubky viz. D3 - Podélný profil</t>
  </si>
  <si>
    <t>2*(3,3+3)*(7,1-2) "TŠ17</t>
  </si>
  <si>
    <t>2*(3,3+3)*(6,85-2) "TŠ16</t>
  </si>
  <si>
    <t>2*(3,3+3)*(5,95-2) "TŠ15</t>
  </si>
  <si>
    <t>2*(2,5+2,5)*(6,35-2) "TŠ13</t>
  </si>
  <si>
    <t>2*(3,3+3)*(5,3-2) "TŠ14</t>
  </si>
  <si>
    <t>2*(3,9+2,5)*(6,25-2) "TŠ12</t>
  </si>
  <si>
    <t>2*(3,3+3)*(6,4-2) "TŠ11</t>
  </si>
  <si>
    <t>2*(3,3+3)*(6,5-2) "TŠ10</t>
  </si>
  <si>
    <t>2*(3,3+3)*(6,9-2) "TŠ9</t>
  </si>
  <si>
    <t>2*(3,3+3)*(6,6-2) "TŠ8</t>
  </si>
  <si>
    <t>2*(2,5+2,5)*(7,9-2) "TŠ7</t>
  </si>
  <si>
    <t>154076111</t>
  </si>
  <si>
    <t>Nosná typová konstrukce výstroje štol trvale zabudovaných z úplných ocelových rámů, z typových oblouků z profilové oceli "K" délky štoly, do 200 m, v hornině mokré</t>
  </si>
  <si>
    <t>-467033962</t>
  </si>
  <si>
    <t>2*49 "2 ks LB2, váha 49 kg</t>
  </si>
  <si>
    <t>2*3,9 "2 ks spojky, váha 3,9 kg</t>
  </si>
  <si>
    <t>4*0,7*5,52 "4 ks rozpinky 70/10, délka 0,7 m, váha 5,52 kg/m</t>
  </si>
  <si>
    <t xml:space="preserve">2*0,1*3,77 "2 ks zarážky, délka  0,1 m, váha 3,77 kg/m</t>
  </si>
  <si>
    <t>1,4*18,8 "příčný práh v délce 1,4 m, váha 18,8 kg/m</t>
  </si>
  <si>
    <t xml:space="preserve">4*148,33   "rozrážka TŠ15, 4 rámy</t>
  </si>
  <si>
    <t>154077141</t>
  </si>
  <si>
    <t>Typová konstrukce výstroje šachet trvale zabudovaných z úplných ocelových rámů z typových oblouků poddajných úplných a profilové oceli K 11 500.0, včetně spojovacích prvků montáž včetně dodání materiálu, v hornině mokré</t>
  </si>
  <si>
    <t>122189111</t>
  </si>
  <si>
    <t>"všechny rámy šachet kromě prvních 2, viz. P - 1934/17 - E1.3 Vzorový výkres dočasné výztuže šachet</t>
  </si>
  <si>
    <t>(8+8+8+7+6+7+8+7)-8*2 "celkový počet rámu - odpočet prvních 2 m TŠ 3,3 x 3,0 m</t>
  </si>
  <si>
    <t>452,5*43 "452,5 kg/rám pro TŠ 3,3 x 3,0 m, 43 ks rámů TŠ</t>
  </si>
  <si>
    <t>(10+7)-2*2 "celkový počet rámu - odpočet prvních 2 m TŠ 2,5 x 2,5 m</t>
  </si>
  <si>
    <t>391,6*13 "391,6 kg/rám pro TŠ 2,5 x 2,5 m, 13 ks rámů TŠ</t>
  </si>
  <si>
    <t>7-2 "celkový počet rámu - odpočet prvních 2 m TŠ 3,9 x 2,5 m</t>
  </si>
  <si>
    <t>471,4*5 "471,4 kg/rám pro TŠ 3,9 x 2,5 m, 5 ks rámů TŠ</t>
  </si>
  <si>
    <t>19457,5+5090,8+2357</t>
  </si>
  <si>
    <t>161152111</t>
  </si>
  <si>
    <t>Svislé přemístění rubaniny v hoře z hloubky do 15 m</t>
  </si>
  <si>
    <t>-1662680906</t>
  </si>
  <si>
    <t xml:space="preserve">Poznámka k souboru cen:_x000d_
1. Ceny jsou určeny pro všechny stupně ražnosti a míry zavodnění._x000d_
2. V cenách jsou započteny i náklady na vyklopení rubaniny na dopravní prostředek, do zásobníku nebo na terén popř. na vypuštění ze zásobníku na dopravní prostředek._x000d_
3. Pro volbu ceny je rozhodující hloubka, která je určena vzdáleností dna šachty od vodorovné roviny, proložené středním bodem ústí šachty ve srovnaném terénu._x000d_
4. Objem rubaniny se stanoví v m3 rostlého stavu jako součin plochy teoretického výrubního průřezu, příslušného součinitele z přílohy č. 7 a délky štoly._x000d_
5. Jestliže trvalý nadměrný výrub je vyplňován zakládkou z rubaniny za pažení, pro určení zbylého množství rubaniny z ražby pro svislé přemístění rubaniny v hoře se od objemu rubaniny z ražby (v rostlém stavu) odečte objem zakládky redukovaný (z nakypřeného stavu na rostlý stav) příslušným součinitelem z přílohy č. 6._x000d_
</t>
  </si>
  <si>
    <t>4,475*1,4 "rozrážka u TŠ15 vč. koef. 1,4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</si>
  <si>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</si>
  <si>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</si>
  <si>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385414841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</si>
  <si>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</si>
  <si>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 xml:space="preserve">447,072  "viz. zásyp</t>
  </si>
  <si>
    <t>162701155a</t>
  </si>
  <si>
    <t>Vodorovné přemístění výkopku/sypaniny z horniny tř. 5 až 7 na skládku</t>
  </si>
  <si>
    <t>-781087689</t>
  </si>
  <si>
    <t xml:space="preserve">4,475*1,4  "štoly</t>
  </si>
  <si>
    <t xml:space="preserve">299,352*1,2   "šachty I. st.</t>
  </si>
  <si>
    <t xml:space="preserve">147,721*1,28   "šachty II. st.</t>
  </si>
  <si>
    <t xml:space="preserve">142,441*1,13   "šachty litá skála</t>
  </si>
  <si>
    <t>163333521</t>
  </si>
  <si>
    <t>Vodorovné přemístění rubaniny ze štol v hoře bez naložení délky dopravní trasy, do 200 m, horniny mokré</t>
  </si>
  <si>
    <t>2007799138</t>
  </si>
  <si>
    <t xml:space="preserve">Poznámka k souboru cen:_x000d_
1. Ceny jsou určeny pro všechny stupně ražnosti a výrubní průřezy._x000d_
2. V cenách jsou započteny i náklady na:_x000d_
a) manipulaci s rubaninou k zařízení pro svislé přemístění rubaniny v hoře,_x000d_
b) vyklopení rubaniny na dopravní prostředek, do zásobníku nebo na terén, jestliže není prováděno svislé přemístění rubaniny v hoře._x000d_
3. Do délky dopravní trasy v hoře se započítává i délka vodorovného přemístění navazující štolou nebo tunelem popř. i nádvoří mimo horu, pokud tato doprava přímo navazuje stejným dopravním prostředkem, bez překládání, na přemístění z hory._x000d_
4. Objem rubaniny se stanoví v m3 rostlého stavu součinem teoretického výrubního průřezu, příslušného součinitele z přílohy č. 7 a délky štoly._x000d_
5. Jestliže trvalý nadměrný výrub je vyplňován zakládkou z rubaniny za pažení, pro určení zbylého množství rubaniny z ražby pro vodorovné přemístění rubaniny v hoře se od objemu rubaniny z ražby (v rostlém stavu) odečte objem zakládky redukovaný (z nakypřeného stavu na rostlý stav) příslušným součinitelem z přílohy č. 6._x000d_
</t>
  </si>
  <si>
    <t>29</t>
  </si>
  <si>
    <t>167101101</t>
  </si>
  <si>
    <t>Nakládání, skládání a překládání neulehlého výkopku nebo sypaniny nakládání, množství do 100 m3, z hornin tř. 1 až 4</t>
  </si>
  <si>
    <t>-1579441929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</si>
  <si>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</si>
  <si>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447,072 "viz. zásyp</t>
  </si>
  <si>
    <t>30</t>
  </si>
  <si>
    <t>174101101</t>
  </si>
  <si>
    <t>Zásyp sypaninou z jakékoliv horniny s uložením výkopku ve vrstvách se zhutněním jam, šachet, rýh nebo kolem objektů v těchto vykopávkách</t>
  </si>
  <si>
    <t>-1520833602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</si>
  <si>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</si>
  <si>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3,3*3,0*(51,6-8*0,41) "celková hloubka všech 8 ks TŠ typu 3,3 x 3,0 m, odpočet povrchů</t>
  </si>
  <si>
    <t>2,5*2,5*(14,25-2*0,41) "celková hloubka 2 ks TŠ typu 2,5 x 2,5 m, odpočet povrchů</t>
  </si>
  <si>
    <t>3,9*2,5*(6,25-0,41) "hloubka TŠ typu 3,9 x 2,5 m, odpočet povrchů</t>
  </si>
  <si>
    <t>"(7,1+6,85+6,35+6,25+6,4+6,5+6,9+7,9)-(8*3,4)) - součet všech výšek RŠ - odpočet 3,4 m kce šachty = celková výška skruží 27,05 m</t>
  </si>
  <si>
    <t>-27,05*0,52*0,52*3,14 "odpočet stávajících RŠ</t>
  </si>
  <si>
    <t>31</t>
  </si>
  <si>
    <t>58344199</t>
  </si>
  <si>
    <t>štěrkodrť frakce 0-63</t>
  </si>
  <si>
    <t>-914988262</t>
  </si>
  <si>
    <t>447,072*2</t>
  </si>
  <si>
    <t>32</t>
  </si>
  <si>
    <t>176101112</t>
  </si>
  <si>
    <t>Výplň štoly délky do 200 m betonem tř. B 7,5</t>
  </si>
  <si>
    <t>960225960</t>
  </si>
  <si>
    <t xml:space="preserve">Poznámka k souboru cen:_x000d_
1. V ceně -1111 Výplň štoly rubaninou jsou započteny náklady na:_x000d_
a) vybrání vhodné horniny, její přehození do 3 m nebo naložení na dopravní prostředek a uložení do štoly,_x000d_
b) vyzdění čílek._x000d_
2. V ceně -1111 Výplň štoly rubaninou nejsou započteny náklady na:_x000d_
a) vodorovné přemístění rubaniny v hoře; toto přemístění se oceňuje cenami souboru cen 163 33-3 Vodorovné přemístění rubaniny v hoře této části katalogu,_x000d_
b) svislé přemístění v šachtě; tyto práce se oceňují cenami souboru cen 161 15-2 Svislé přemístění rubaniny v hoře, této části katalogu,_x000d_
c) výplň štoly jiným materiálem mimo rubaninu; tato výplň se oceňuje cenou -1111, přičemž dodání materiálu se oceňuje ve specifikaci._x000d_
3. Objem výplně štoly je určen objemem vyplňovaného prostoru štoly. Od objemu vyplňovaného prostoru se odečítá objem potrubí a jiných vedení o průřezu přes 0,03 m2._x000d_
</t>
  </si>
  <si>
    <t xml:space="preserve">-3,14*(1,34/2)*(0,84/2)*1,15/2  "odpočet poloviny stoky PNI, v rozměrech: 1,34 x 0,84 m, střední šírka profilu štoly 1,15 m</t>
  </si>
  <si>
    <t>33</t>
  </si>
  <si>
    <t>216901112</t>
  </si>
  <si>
    <t>Očištění štol tlakovou vodou příp. jiným vhodným způsobem lícních ploch výrubu, pažení nebo obezdívky štol s naložením uvolněného materiálu, délky štoly do 200 m v hornině I. stupně ražnosti</t>
  </si>
  <si>
    <t>799004951</t>
  </si>
  <si>
    <t xml:space="preserve">Poznámka k souboru cen:_x000d_
1. Ceny jsou určeny:_x000d_
a) pro všechny míry zavodnění horniny,_x000d_
b) pro očištění opěr a klenby (zapažené i nezapažené - příloha č. 8)._x000d_
2. Ceny nelze použít pro očištění lícních ploch prováděné bezprostředně před betonáží nosné obezdívky štol nebo bezprostředně před zajištěním výrubu štol stříkaným betonem; toto očištění lícních ploch výrubu je započteno v cenách těchto konstrukcí._x000d_
</t>
  </si>
  <si>
    <t xml:space="preserve">1,8*6,5   "stěny, strop rozrážky u TŠ15, viz. P-1934/17-E1.4</t>
  </si>
  <si>
    <t xml:space="preserve">2*2,65  "čelba</t>
  </si>
  <si>
    <t>34</t>
  </si>
  <si>
    <t>216902111</t>
  </si>
  <si>
    <t>Očištění nezapaženého dna štol jakékoliv délky</t>
  </si>
  <si>
    <t>-924422353</t>
  </si>
  <si>
    <t xml:space="preserve">Poznámka k souboru cen:_x000d_
1. Cena je určena pro všechny stupně ražnosti a míry zavodnění._x000d_
2. V ceně jsou započteny i náklady na naložení uvolněného materiálu a naplavenin do tl. 100 mm na dopravní prostředek._x000d_
</t>
  </si>
  <si>
    <t xml:space="preserve">1,6*1,8   "rozrážka u TŠ15 - stěny + čelba, viz. P-1934/17-E1.4 Vzorový výkres ražby</t>
  </si>
  <si>
    <t>35</t>
  </si>
  <si>
    <t>216905111</t>
  </si>
  <si>
    <t>Očištění lícních ploch šachet jakéhokoli stupně ražnosti</t>
  </si>
  <si>
    <t>1355963704</t>
  </si>
  <si>
    <t>2*(3,3+3)*51,6 "celková hloubka všech 8 ks TŠ typu 3,3 x 3,0 m</t>
  </si>
  <si>
    <t>2*(2,5+2,5)*14,25 "celková hloubka 2 ks TŠ typu 2,5 x 2,5 m</t>
  </si>
  <si>
    <t>2*(3,9+2,5)*6,25 "celková hloubka TŠ typu 3,9 x 2,5 m</t>
  </si>
  <si>
    <t>36</t>
  </si>
  <si>
    <t>216906111</t>
  </si>
  <si>
    <t>Očištění nezapaženého dna šachet jakéhokoli stupně ražnosti</t>
  </si>
  <si>
    <t>1222861932</t>
  </si>
  <si>
    <t>8*3,3*3+2*2,5*2,5+3,9*2,5 "dna TŠ"</t>
  </si>
  <si>
    <t>37</t>
  </si>
  <si>
    <t>351231101</t>
  </si>
  <si>
    <t>Zdivo spodní části stok tl. 120 mm na cementovou maltu MC 10 v otevřeném výkopu z cihel kanalizačních</t>
  </si>
  <si>
    <t>-142456113</t>
  </si>
  <si>
    <t xml:space="preserve">stoka PNI (TŠ bez RŠ - 3x)  v rozměrech: 1,34 x 0,84 m</t>
  </si>
  <si>
    <t>stoky v TŠ s RŠ</t>
  </si>
  <si>
    <t>stoka ve štole</t>
  </si>
  <si>
    <t>((3,14*(1,34/2)*(0,84/2))-0,5125)*1,15/2</t>
  </si>
  <si>
    <t>5,075/2</t>
  </si>
  <si>
    <t>38</t>
  </si>
  <si>
    <t>351231192</t>
  </si>
  <si>
    <t>Zdivo spodní části stok tl. 120 mm na cementovou maltu MC 10 Příplatek k cenám za práce ve štole</t>
  </si>
  <si>
    <t>702672581</t>
  </si>
  <si>
    <t>2,538</t>
  </si>
  <si>
    <t>39</t>
  </si>
  <si>
    <t>351351111</t>
  </si>
  <si>
    <t>Vnitřní bednění spodní části stok v otevřeném výkopu, světlé výšky stoky do 1200 mm</t>
  </si>
  <si>
    <t>410192886</t>
  </si>
  <si>
    <t xml:space="preserve">stoka PNI (TŠ bez RŠ - 3x)  v rozměrech: 1,34 x 0,84 m, vnitřní obvod stoky: 2,7248</t>
  </si>
  <si>
    <t>3*3*2,7248 "3x TŠ, o délce 3 m</t>
  </si>
  <si>
    <t>5*(3-2,3)*2,7248 "5x TŠ o délce 3 m</t>
  </si>
  <si>
    <t>3*(2,5-2,3)*2,7248 "3x TŠ o délce 2,5 m</t>
  </si>
  <si>
    <t>1,15*2,7248/2</t>
  </si>
  <si>
    <t>37,262/2</t>
  </si>
  <si>
    <t>40</t>
  </si>
  <si>
    <t>351351192</t>
  </si>
  <si>
    <t>Vnitřní bednění spodní části stok Příplatek k cenám za práce ve štole</t>
  </si>
  <si>
    <t>-302253533</t>
  </si>
  <si>
    <t>18,631</t>
  </si>
  <si>
    <t>41</t>
  </si>
  <si>
    <t>352231101</t>
  </si>
  <si>
    <t>Zdivo horní části stok na cementovou maltu MC 10 v otevřeném výkopu z cihel kanalizačních tl. 120 mm</t>
  </si>
  <si>
    <t>-1952444119</t>
  </si>
  <si>
    <t>42</t>
  </si>
  <si>
    <t>352231192</t>
  </si>
  <si>
    <t>Zdivo horní části stok na cementovou maltu MC 10 Příplatek k cenám za práce ve štole</t>
  </si>
  <si>
    <t>2082389210</t>
  </si>
  <si>
    <t>43</t>
  </si>
  <si>
    <t>352351111</t>
  </si>
  <si>
    <t>Vnitřní bednění horní části stok v otevřeném výkopu, světlé výšky stoky do 1200 mm</t>
  </si>
  <si>
    <t>788838655</t>
  </si>
  <si>
    <t>44</t>
  </si>
  <si>
    <t>352351192</t>
  </si>
  <si>
    <t>Vnitřní bednění horní části stok Příplatek k cenám za práce ve štole</t>
  </si>
  <si>
    <t>-2080975563</t>
  </si>
  <si>
    <t>45</t>
  </si>
  <si>
    <t>379345221</t>
  </si>
  <si>
    <t>Zajištění výrubu svislých šachet stříkaným betonem tř. C 25/30 bez zvláštních nároků na vliv prostředí v hornině mokré, v tloušťce do 50 mm, bez výztuže</t>
  </si>
  <si>
    <t>948861772</t>
  </si>
  <si>
    <t xml:space="preserve">Poznámka k souboru cen:_x000d_
1. V cenách nejsou započteny náklady na výztuž; ta se oceňuje cenami souboru cen 379 36-51 Výztuž stříkaného betonu svislé šachty ocelovou sítí._x000d_
</t>
  </si>
  <si>
    <t>8*2*(3,3+3,0)*0,8 "8x TŠ 3,3 x 3,0 m, beton do líce prvního rámu</t>
  </si>
  <si>
    <t>2*2*(2,5+2,5)*0,8 "2 x TŠ 2,5 x 2,5 m, beton do líce prvního rámu</t>
  </si>
  <si>
    <t>2*(3,9+2,5)*0,8 "TŠ 3,9 x 2,5 m, beton do líce prvního rámu</t>
  </si>
  <si>
    <t>46</t>
  </si>
  <si>
    <t>379345222</t>
  </si>
  <si>
    <t>Zajištění výrubu svislých šachet stříkaným betonem tř. C 25/30 bez zvláštních nároků na vliv prostředí v hornině mokré, v tloušťce přes 50 do 100 mm, s výztuží jednou svařovanou sítí</t>
  </si>
  <si>
    <t>150537265</t>
  </si>
  <si>
    <t>106,88 "viz.tl. do 50 mm</t>
  </si>
  <si>
    <t>47</t>
  </si>
  <si>
    <t>379365122</t>
  </si>
  <si>
    <t>Výztuž stříkaného betonu svislé šachty ocelovou sítí v hornině mokré</t>
  </si>
  <si>
    <t>2102554004</t>
  </si>
  <si>
    <t xml:space="preserve">Poznámka k souboru cen:_x000d_
1. V cenách výztuže jsou zahrnuty i náklady na vrtání otvorů příchytné kotvičky včetně jejich dodání, osazení a zalití cementovou maltou._x000d_
2. Plocha jednotlivé vrstvy výztuže se určuje v m2 rozvinuté plochy výztuže._x000d_
3. Při vícevrstvé výztuži se každá jednotlivá vrstva oceňuje samostatně._x000d_
</t>
  </si>
  <si>
    <t>Vodorovné konstrukce</t>
  </si>
  <si>
    <t>48</t>
  </si>
  <si>
    <t>451573111</t>
  </si>
  <si>
    <t>Lože pod potrubí, stoky a drobné objekty v otevřeném výkopu z písku a štěrkopísku do 63 mm</t>
  </si>
  <si>
    <t>1845567797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</si>
  <si>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</si>
  <si>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(5*3,3*3+2*2,5*2,5+3,9*2,5)*0,1 "lože tl. 0,1 m</t>
  </si>
  <si>
    <t>49</t>
  </si>
  <si>
    <t>452112111</t>
  </si>
  <si>
    <t>Osazení betonových dílců prstenců nebo rámů pod poklopy a mříže, výšky do 100 mm</t>
  </si>
  <si>
    <t>-2092090283</t>
  </si>
  <si>
    <t xml:space="preserve">Poznámka k souboru cen:_x000d_
1. V cenách nejsou započteny náklady na dodávku betonových výrobků; tyto se oceňují ve specifikaci._x000d_
</t>
  </si>
  <si>
    <t>50</t>
  </si>
  <si>
    <t>59224187</t>
  </si>
  <si>
    <t>prstenec šachtový vyrovnávací betonový 625x120x100mm</t>
  </si>
  <si>
    <t>-1316936549</t>
  </si>
  <si>
    <t>51</t>
  </si>
  <si>
    <t>452311131</t>
  </si>
  <si>
    <t>Podkladní a zajišťovací konstrukce z betonu prostého v otevřeném výkopu desky pod potrubí, stoky a drobné objekty z betonu tř. C 12/15</t>
  </si>
  <si>
    <t>1489525136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</si>
  <si>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</si>
  <si>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(5*3,3*3+2*2,5*2,5+3,9*2,5)*0,1 "obetonováka proti vodě tl. 0,1 m</t>
  </si>
  <si>
    <t xml:space="preserve">11*4*(0,7*0,7*0,15)    "deska pod ohlubňovým rámem</t>
  </si>
  <si>
    <t>52</t>
  </si>
  <si>
    <t>452311151</t>
  </si>
  <si>
    <t>Podkladní a zajišťovací konstrukce z betonu prostého v otevřeném výkopu desky pod potrubí, stoky a drobné objekty z betonu tř. C 20/25</t>
  </si>
  <si>
    <t>-1599809214</t>
  </si>
  <si>
    <t>(5*3,3*3+2*2,5*2,5+3,9*2,5)*0,1 "základová deska tl. 0,1 m</t>
  </si>
  <si>
    <t>Trubní vedení</t>
  </si>
  <si>
    <t>53</t>
  </si>
  <si>
    <t>894131111R</t>
  </si>
  <si>
    <t>Šachty kanalizační zděné na stokách vejčitých, výšky vstupu do 0,90 m z cihel kanalizačních pálených lícových DN 600/1000</t>
  </si>
  <si>
    <t>2066218079</t>
  </si>
  <si>
    <t xml:space="preserve">Poznámka k souboru cen:_x000d_
1. V cenách jsou započteny náklady na podkladní konstrukci z betonu C 8/10. V případě použití jiné třídy betonu než C 8/10 se cena stanoví výměnou stávajícího materiálu za beton požadované třídy._x000d_
2. V cenách jsou započteny i náklady na montáž a dodávku stupadel._x000d_
3. V cenách šachet na stokách kruhových a vejčitých nejsou započteny náklady na bednění a na obetonování konstrukce výplňovým betonem. Tyto náklady se oceňují:_x000d_
a) stěn šachet cenami souboru cen 894 50- . . Bednění stěn šachet části A 01 tohoto katalogu,_x000d_
b) konstrukce výplňovým betonem cenami souboru cen 894 20- . . Ostatní konstrukce na trubním vedení z prostého betonu z prostého betonu části A 01 tohoto katalogu, stavebnicovým způsobem tvorby cen._x000d_
</t>
  </si>
  <si>
    <t>8 "8 ks RŠ"</t>
  </si>
  <si>
    <t>54</t>
  </si>
  <si>
    <t>894138001</t>
  </si>
  <si>
    <t>Šachty kanalizační zděné Příplatek k cenám šachet na stokách kruhových a vejčitých za každých dalších 0,60 m výšky</t>
  </si>
  <si>
    <t>439654734</t>
  </si>
  <si>
    <t>(2-0,9)/0,6</t>
  </si>
  <si>
    <t>2*8 "příplatky za výšku vstupu, 8 ks šachet</t>
  </si>
  <si>
    <t>55</t>
  </si>
  <si>
    <t>894201220</t>
  </si>
  <si>
    <t>Ostatní konstrukce na trubním vedení z prostého betonu stěny šachet tloušťky přes 200 mm z betonu bez zvýšených nároků na prostředí tř. C 20/25</t>
  </si>
  <si>
    <t>-417554201</t>
  </si>
  <si>
    <t xml:space="preserve">Poznámka k souboru cen:_x000d_
1. Bednění stěny šachet se oceňuje cenami souboru cen 894 50-.. Bednění konstrukcí na trubním vedení této části katalogu._x000d_
2. Bednění žlabu se oceňuje cenami souboru cen 351 35-11 Vnitřní bednění spodní části stok části A 03._x000d_
</t>
  </si>
  <si>
    <t>8*((2,3*2,2)-(1,5*1,4))*2 "obetonování 8x RŠ 2,3 x 2,2 m, výška obeton. 2,0 m, odpočet vnitřní plochy RŠ, viz. P-1934/17 - D5 - Vzorový výkres RŠ</t>
  </si>
  <si>
    <t>56</t>
  </si>
  <si>
    <t>894302251</t>
  </si>
  <si>
    <t>Ostatní konstrukce na trubním vedení ze železového betonu strop šachet vodovodních nebo kanalizačních ze železového betonu bez zvýšených nároků na prostředí tř. C 20/25</t>
  </si>
  <si>
    <t>-2117877661</t>
  </si>
  <si>
    <t xml:space="preserve">Poznámka k souboru cen:_x000d_
1. Ceny stropů jsou určeny pro jakékoliv tloušťky a plochy stropů._x000d_
</t>
  </si>
  <si>
    <t>8*1,7*1,7*0,25-8*3,14*0,4*0,4*0,25 "8 ks šachet, deska 1,7 x 1,7 m. viz.P-1934/17-D5</t>
  </si>
  <si>
    <t>57</t>
  </si>
  <si>
    <t>894401211</t>
  </si>
  <si>
    <t>Osazení železobetonových dílců pro šachty skruží rovných</t>
  </si>
  <si>
    <t>-240452549</t>
  </si>
  <si>
    <t xml:space="preserve">Poznámka k souboru cen:_x000d_
1. V cenách nejsou započteny náklady na dodání železobetonových dílců; dodání těchto dílců se oceňuje ve specifikaci._x000d_
</t>
  </si>
  <si>
    <t>6+4+14</t>
  </si>
  <si>
    <t>58</t>
  </si>
  <si>
    <t>59224050a</t>
  </si>
  <si>
    <t>skruž pro kanalizační šachty se zabudovanými stupadly 80 x 25 x 12 cm</t>
  </si>
  <si>
    <t>-1624268686</t>
  </si>
  <si>
    <t>59</t>
  </si>
  <si>
    <t>59224051a</t>
  </si>
  <si>
    <t>skruž pro kanalizační šachty se zabudovanými stupadly 80 x 50 x 12 cm</t>
  </si>
  <si>
    <t>-1349779563</t>
  </si>
  <si>
    <t>60</t>
  </si>
  <si>
    <t>59224052a</t>
  </si>
  <si>
    <t>skruž pro kanalizační šachty se zabudovanými stupadly 80 x 100 x 12 cm</t>
  </si>
  <si>
    <t>1243682171</t>
  </si>
  <si>
    <t>61</t>
  </si>
  <si>
    <t>894402211</t>
  </si>
  <si>
    <t>Osazení železobetonových dílců pro šachty skruží přechodových</t>
  </si>
  <si>
    <t>1512328840</t>
  </si>
  <si>
    <t>8 "8 ks RŠ</t>
  </si>
  <si>
    <t>62</t>
  </si>
  <si>
    <t>59224646a</t>
  </si>
  <si>
    <t>přechod TBR-Q 600/800x625/120</t>
  </si>
  <si>
    <t>709604598</t>
  </si>
  <si>
    <t>63</t>
  </si>
  <si>
    <t>894502101</t>
  </si>
  <si>
    <t>Bednění konstrukcí na trubním vedení stěn šachet pravoúhlých nebo čtyř a vícehranných jednostranné</t>
  </si>
  <si>
    <t>-485235905</t>
  </si>
  <si>
    <t>8*2*(2,3+2,2)*2 "8 x bednění RŠ o rozměrech 2,3 x 2,2 m, výška 2 m</t>
  </si>
  <si>
    <t>64</t>
  </si>
  <si>
    <t>894503111</t>
  </si>
  <si>
    <t>Bednění konstrukcí na trubním vedení deskových stropů šachet jakýchkoliv rozměrů</t>
  </si>
  <si>
    <t>1604473895</t>
  </si>
  <si>
    <t>8*1,7*1,7 "8 ks šachet, deska 1,7 x 1,7 m. viz.P-1934/17-D5</t>
  </si>
  <si>
    <t>65</t>
  </si>
  <si>
    <t>894601111</t>
  </si>
  <si>
    <t>Výztuž šachet z betonářské oceli 10 216</t>
  </si>
  <si>
    <t>1441919611</t>
  </si>
  <si>
    <t>4,775*0,12 "beton desek 4,775 m2, 120 kg/m3</t>
  </si>
  <si>
    <t>66</t>
  </si>
  <si>
    <t>899104111</t>
  </si>
  <si>
    <t>Osazení poklopů litinových a ocelových včetně rámů pro třídu zatížení D400, E600</t>
  </si>
  <si>
    <t>-1345248503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</si>
  <si>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</si>
  <si>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8 "8x RŠ</t>
  </si>
  <si>
    <t>67</t>
  </si>
  <si>
    <t>55241406</t>
  </si>
  <si>
    <t xml:space="preserve">poklop šachtový s rámem DN600 třída D 400,  s odvětráním</t>
  </si>
  <si>
    <t>1128074124</t>
  </si>
  <si>
    <t>68</t>
  </si>
  <si>
    <t>899104211</t>
  </si>
  <si>
    <t>Demontáž poklopů litinových a ocelových včetně rámů, hmotnosti jednotlivě přes 150 Kg</t>
  </si>
  <si>
    <t>-99162330</t>
  </si>
  <si>
    <t>997</t>
  </si>
  <si>
    <t>Přesun sutě</t>
  </si>
  <si>
    <t>69</t>
  </si>
  <si>
    <t>997221561R</t>
  </si>
  <si>
    <t xml:space="preserve">Vodorovná doprava suti z kusových materiálů na skládku </t>
  </si>
  <si>
    <t>844574791</t>
  </si>
  <si>
    <t>1,6 "poklopy</t>
  </si>
  <si>
    <t>998</t>
  </si>
  <si>
    <t>Přesun hmot</t>
  </si>
  <si>
    <t>70</t>
  </si>
  <si>
    <t>-1447595863</t>
  </si>
  <si>
    <t>71</t>
  </si>
  <si>
    <t>171201211R</t>
  </si>
  <si>
    <t>Poplatek za uložení odpadu ze sypaniny na skládce (skládkovné)</t>
  </si>
  <si>
    <t>1012940355</t>
  </si>
  <si>
    <t xml:space="preserve">554,57*2   "hmotnost horniny 2 t/m3</t>
  </si>
  <si>
    <t>72</t>
  </si>
  <si>
    <t>1538821066</t>
  </si>
  <si>
    <t xml:space="preserve">4,862*2,1   "hmotnost cihel 2,1 t/m3</t>
  </si>
  <si>
    <t>73</t>
  </si>
  <si>
    <t>997221815R</t>
  </si>
  <si>
    <t>Poplatek za uložení betonového odpadu na skládce (skládkovné)</t>
  </si>
  <si>
    <t>-1127519017</t>
  </si>
  <si>
    <t xml:space="preserve">137,579*2,4   "hmotnost betonu 2,4 t/m3</t>
  </si>
  <si>
    <t>03 - Obnova komunikace</t>
  </si>
  <si>
    <t xml:space="preserve">    5 - Komunikace pozemní</t>
  </si>
  <si>
    <t xml:space="preserve">    9 - Ostatní konstrukce a práce, bourání</t>
  </si>
  <si>
    <t>113106151</t>
  </si>
  <si>
    <t>Rozebrání dlažeb a dílců vozovek a ploch s přemístěním hmot na skládku na vzdálenost do 3 m nebo s naložením na dopravní prostředek, s jakoukoliv výplní spár ručně z velkých kostek s ložem z kameniva</t>
  </si>
  <si>
    <t>1043663752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</si>
  <si>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</si>
  <si>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788 "viz. P-1934/17-C4 - Situace obnovy povrchů"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</si>
  <si>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</si>
  <si>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</si>
  <si>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140850503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</si>
  <si>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</si>
  <si>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144 "viz. P-1934/17-C4 - Situace obnovy povrchů"</t>
  </si>
  <si>
    <t>113202111</t>
  </si>
  <si>
    <t>Vytrhání obrub s vybouráním lože, s přemístěním hmot na skládku na vzdálenost do 3 m nebo s naložením na dopravní prostředek z krajníků nebo obrubníků stojatých</t>
  </si>
  <si>
    <t>-1374658943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</si>
  <si>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</si>
  <si>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4 "viz. P-1934/17-C4 - Situace obnovy povrchů"</t>
  </si>
  <si>
    <t>Komunikace pozemní</t>
  </si>
  <si>
    <t>564261111</t>
  </si>
  <si>
    <t>Podklad nebo podsyp ze štěrkopísku ŠP s rozprostřením, vlhčením a zhutněním, po zhutnění tl. 200 mm</t>
  </si>
  <si>
    <t>-702583724</t>
  </si>
  <si>
    <t>591111111</t>
  </si>
  <si>
    <t>Kladení dlažby z kostek s provedením lože do tl. 50 mm, s vyplněním spár, s dvojím beraněním a se smetením přebytečného materiálu na krajnici velkých z kamene, do lože z kameniva těženého</t>
  </si>
  <si>
    <t>1913520957</t>
  </si>
  <si>
    <t xml:space="preserve">Poznámka k souboru cen:_x000d_
1. Ceny 591 1.- pro dlažbu z kostek velkých jsou určeny pro dlažbu úhlopříčnou a řádkovou._x000d_
2. Ceny 591 2.- pro dlažbu z kostek drobných jsou určeny pro dlažbu úhlopříčnou, řádkovou a kroužkovou._x000d_
3. Dlažba vějířová z kostek drobných se oceňuje cenami 591 41-2111 a 591 44-2111 Kladení dlažby z mozaiky dvoubarevné a vícebarevné komunikací pro pěší._x000d_
4. V cenách jsou započteny i náklady na dodání hmot pro lože a na dodání téhož materiálu na výplň spár._x000d_
5. V cenách nejsou započteny náklady na:_x000d_
a) dodání dlažebních kostek, které se oceňuje ve specifikaci; ztratné lze dohodnout_x000d_
- u velkých kostek ve výši 1 %,_x000d_
- u drobných kostek ve výši 2 %,_x000d_
b) vyplnění spár dlažby živičnou zálivkou, které se oceňuje cenami souboru cen 599 1 . -11 Zálivka živičná spár dlažby._x000d_
6. Část lože přesahující tloušťku 50 mm se oceňuje cenami souboru cen 451 31-97 Příplatek za každých dalších 10 mm tloušťky podkladu nebo lože._x000d_
</t>
  </si>
  <si>
    <t>58381008</t>
  </si>
  <si>
    <t>kostka dlažební žula velká 15/17</t>
  </si>
  <si>
    <t>-1070773788</t>
  </si>
  <si>
    <t>788*0,1 "10% nové kostky"</t>
  </si>
  <si>
    <t>Ostatní konstrukce a práce, bourání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</si>
  <si>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</si>
  <si>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</si>
  <si>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990294084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</si>
  <si>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</si>
  <si>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4 "viz. vytrhání"</t>
  </si>
  <si>
    <t>59217031</t>
  </si>
  <si>
    <t>obrubník betonový silniční 100 x 15 x 25 cm</t>
  </si>
  <si>
    <t>-161823351</t>
  </si>
  <si>
    <t>4*0,1 "10% nové obruby"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</si>
  <si>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</si>
  <si>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</si>
  <si>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1993139654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</si>
  <si>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</si>
  <si>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4*0,9 "viz. vytrhání, očištění 90%"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</si>
  <si>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</si>
  <si>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 původním vyplněním spár kamenivem těženým</t>
  </si>
  <si>
    <t>-1185217387</t>
  </si>
  <si>
    <t xml:space="preserve">Poznámka k souboru cen:_x000d_
1. Ceny jsou určeny jen pro očištění vybouraných kostek uložených do lože ze sypkého materiálu bez pojiva._x000d_
2. Přemístění vybouraných dlažebních kostek na vzdálenost přes 3 m se oceňuje cenami souborů cen 997 22-1 Vodorovná doprava suti._x000d_
</t>
  </si>
  <si>
    <t>788*0,9 "viz. vytrhání, očištění 90%"</t>
  </si>
  <si>
    <t>997221551R</t>
  </si>
  <si>
    <t>Vodorovná doprava suti bez naložení, ale se složením a s hrubým urovnáním ze sypkých materiálů na skládku</t>
  </si>
  <si>
    <t>851536676</t>
  </si>
  <si>
    <t>41,76 "přesun na def. skládku bez kusových mat. (kostky, obruby)"</t>
  </si>
  <si>
    <t>997221560R</t>
  </si>
  <si>
    <t>Vodorovná doprava suti bez naložení, ale se složením a s hrubým urovnáním z kusových materiálů na skládku TSK a zpět</t>
  </si>
  <si>
    <t>-937147713</t>
  </si>
  <si>
    <t>2*328,596*0,9"90% kostky na mezideponii TSK a zpět"</t>
  </si>
  <si>
    <t>328,596*0,1"10% kostky na mezideponii TSK"</t>
  </si>
  <si>
    <t>2*0,82*0,9"90% obrubníky na mezideponii TSK a zpět"</t>
  </si>
  <si>
    <t>0,82*0,1"10% obrubníky na mezideponii TSK"</t>
  </si>
  <si>
    <t>998223011</t>
  </si>
  <si>
    <t>Přesun hmot pro pozemní komunikace s krytem dlážděným dopravní vzdálenost do 200 m jakékoliv délky objektu</t>
  </si>
  <si>
    <t>-1588708272</t>
  </si>
  <si>
    <t>997221855R</t>
  </si>
  <si>
    <t>Poplatek za uložení stavebního odpadu na skládce (skládkovné) zeminy a kameniva</t>
  </si>
  <si>
    <t>1446226564</t>
  </si>
  <si>
    <t>41,76 "kamenivo"</t>
  </si>
  <si>
    <t>04 - Vedlejší rozpočtové náklady</t>
  </si>
  <si>
    <t>O02 - Vedlejší a ostatní náklady</t>
  </si>
  <si>
    <t>O02</t>
  </si>
  <si>
    <t>Vedlejší a ostatní náklady</t>
  </si>
  <si>
    <t>NUS000001</t>
  </si>
  <si>
    <t>Zařízení staveniště</t>
  </si>
  <si>
    <t>soubor</t>
  </si>
  <si>
    <t>1024</t>
  </si>
  <si>
    <t>1445043129</t>
  </si>
  <si>
    <t>NUS000002</t>
  </si>
  <si>
    <t>Územní vlivy</t>
  </si>
  <si>
    <t>-913497665</t>
  </si>
  <si>
    <t>NUS000003</t>
  </si>
  <si>
    <t>Provozní vlivy</t>
  </si>
  <si>
    <t>-319154278</t>
  </si>
  <si>
    <t>05 - Ostatní náklady</t>
  </si>
  <si>
    <t xml:space="preserve">    O01 - Ostatní</t>
  </si>
  <si>
    <t>O01</t>
  </si>
  <si>
    <t>XI 0001</t>
  </si>
  <si>
    <t>Zajištění dopravně inženýrských rozhodnutí (DIR) + zajištění případného prodloužení VK a Smlouvy o výpůjčce</t>
  </si>
  <si>
    <t>262144</t>
  </si>
  <si>
    <t>1033854863</t>
  </si>
  <si>
    <t>XI 0002</t>
  </si>
  <si>
    <t>Vytyčení sítí</t>
  </si>
  <si>
    <t>563928675</t>
  </si>
  <si>
    <t>XI 0003</t>
  </si>
  <si>
    <t>DSPS včetně geodetického zaměření</t>
  </si>
  <si>
    <t>-1783266775</t>
  </si>
  <si>
    <t>XI 0004</t>
  </si>
  <si>
    <t>Náklady na poskytnutí záruky</t>
  </si>
  <si>
    <t>-74126305</t>
  </si>
  <si>
    <t>XI 0005</t>
  </si>
  <si>
    <t>Náklady na doplnění detailů RPD</t>
  </si>
  <si>
    <t>882869786</t>
  </si>
  <si>
    <t>XI 0006</t>
  </si>
  <si>
    <t>Náklady na zajištění BZS a dozoru SBS</t>
  </si>
  <si>
    <t>-417050365</t>
  </si>
  <si>
    <t>XI 0007</t>
  </si>
  <si>
    <t>Opatření při kontrole kabelovodu (při injektážích)</t>
  </si>
  <si>
    <t>-693566659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</si>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</sst>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80008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37" fillId="0" borderId="0" xfId="0" applyFont="1" applyAlignment="1" applyProtection="1">
      <alignment vertical="top" wrapText="1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23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8</v>
      </c>
    </row>
    <row r="9" ht="29.28" customHeight="1">
      <c r="B9" s="28"/>
      <c r="C9" s="29"/>
      <c r="D9" s="34" t="s">
        <v>28</v>
      </c>
      <c r="E9" s="29"/>
      <c r="F9" s="29"/>
      <c r="G9" s="29"/>
      <c r="H9" s="29"/>
      <c r="I9" s="29"/>
      <c r="J9" s="29"/>
      <c r="K9" s="42" t="s">
        <v>29</v>
      </c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34" t="s">
        <v>30</v>
      </c>
      <c r="AL9" s="29"/>
      <c r="AM9" s="29"/>
      <c r="AN9" s="42" t="s">
        <v>31</v>
      </c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32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33</v>
      </c>
      <c r="AL10" s="29"/>
      <c r="AM10" s="29"/>
      <c r="AN10" s="35" t="s">
        <v>34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35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36</v>
      </c>
      <c r="AL11" s="29"/>
      <c r="AM11" s="29"/>
      <c r="AN11" s="35" t="s">
        <v>37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38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33</v>
      </c>
      <c r="AL13" s="29"/>
      <c r="AM13" s="29"/>
      <c r="AN13" s="43" t="s">
        <v>39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3" t="s">
        <v>39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0" t="s">
        <v>36</v>
      </c>
      <c r="AL14" s="29"/>
      <c r="AM14" s="29"/>
      <c r="AN14" s="43" t="s">
        <v>39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40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33</v>
      </c>
      <c r="AL16" s="29"/>
      <c r="AM16" s="29"/>
      <c r="AN16" s="35" t="s">
        <v>41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42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36</v>
      </c>
      <c r="AL17" s="29"/>
      <c r="AM17" s="29"/>
      <c r="AN17" s="35" t="s">
        <v>43</v>
      </c>
      <c r="AO17" s="29"/>
      <c r="AP17" s="29"/>
      <c r="AQ17" s="31"/>
      <c r="BE17" s="39"/>
      <c r="BS17" s="24" t="s">
        <v>44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45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42.5" customHeight="1">
      <c r="B20" s="28"/>
      <c r="C20" s="29"/>
      <c r="D20" s="29"/>
      <c r="E20" s="45" t="s">
        <v>46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29"/>
      <c r="AQ22" s="31"/>
      <c r="BE22" s="39"/>
    </row>
    <row r="23" s="1" customFormat="1" ht="25.92" customHeight="1">
      <c r="B23" s="47"/>
      <c r="C23" s="48"/>
      <c r="D23" s="49" t="s">
        <v>47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1">
        <f>ROUND(AG51,2)</f>
        <v>0</v>
      </c>
      <c r="AL23" s="50"/>
      <c r="AM23" s="50"/>
      <c r="AN23" s="50"/>
      <c r="AO23" s="50"/>
      <c r="AP23" s="48"/>
      <c r="AQ23" s="52"/>
      <c r="BE23" s="39"/>
    </row>
    <row r="24" s="1" customFormat="1" ht="6.96" customHeight="1">
      <c r="B24" s="47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52"/>
      <c r="BE24" s="39"/>
    </row>
    <row r="25" s="1" customForma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53" t="s">
        <v>48</v>
      </c>
      <c r="M25" s="53"/>
      <c r="N25" s="53"/>
      <c r="O25" s="53"/>
      <c r="P25" s="48"/>
      <c r="Q25" s="48"/>
      <c r="R25" s="48"/>
      <c r="S25" s="48"/>
      <c r="T25" s="48"/>
      <c r="U25" s="48"/>
      <c r="V25" s="48"/>
      <c r="W25" s="53" t="s">
        <v>49</v>
      </c>
      <c r="X25" s="53"/>
      <c r="Y25" s="53"/>
      <c r="Z25" s="53"/>
      <c r="AA25" s="53"/>
      <c r="AB25" s="53"/>
      <c r="AC25" s="53"/>
      <c r="AD25" s="53"/>
      <c r="AE25" s="53"/>
      <c r="AF25" s="48"/>
      <c r="AG25" s="48"/>
      <c r="AH25" s="48"/>
      <c r="AI25" s="48"/>
      <c r="AJ25" s="48"/>
      <c r="AK25" s="53" t="s">
        <v>50</v>
      </c>
      <c r="AL25" s="53"/>
      <c r="AM25" s="53"/>
      <c r="AN25" s="53"/>
      <c r="AO25" s="53"/>
      <c r="AP25" s="48"/>
      <c r="AQ25" s="52"/>
      <c r="BE25" s="39"/>
    </row>
    <row r="26" s="2" customFormat="1" ht="14.4" customHeight="1">
      <c r="B26" s="54"/>
      <c r="C26" s="55"/>
      <c r="D26" s="56" t="s">
        <v>51</v>
      </c>
      <c r="E26" s="55"/>
      <c r="F26" s="56" t="s">
        <v>52</v>
      </c>
      <c r="G26" s="55"/>
      <c r="H26" s="55"/>
      <c r="I26" s="55"/>
      <c r="J26" s="55"/>
      <c r="K26" s="55"/>
      <c r="L26" s="57">
        <v>0.20999999999999999</v>
      </c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8">
        <f>ROUND(AZ51,2)</f>
        <v>0</v>
      </c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8">
        <f>ROUND(AV51,2)</f>
        <v>0</v>
      </c>
      <c r="AL26" s="55"/>
      <c r="AM26" s="55"/>
      <c r="AN26" s="55"/>
      <c r="AO26" s="55"/>
      <c r="AP26" s="55"/>
      <c r="AQ26" s="59"/>
      <c r="BE26" s="39"/>
    </row>
    <row r="27" s="2" customFormat="1" ht="14.4" customHeight="1">
      <c r="B27" s="54"/>
      <c r="C27" s="55"/>
      <c r="D27" s="55"/>
      <c r="E27" s="55"/>
      <c r="F27" s="56" t="s">
        <v>53</v>
      </c>
      <c r="G27" s="55"/>
      <c r="H27" s="55"/>
      <c r="I27" s="55"/>
      <c r="J27" s="55"/>
      <c r="K27" s="55"/>
      <c r="L27" s="57">
        <v>0.14999999999999999</v>
      </c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8">
        <f>ROUND(BA51,2)</f>
        <v>0</v>
      </c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8">
        <f>ROUND(AW51,2)</f>
        <v>0</v>
      </c>
      <c r="AL27" s="55"/>
      <c r="AM27" s="55"/>
      <c r="AN27" s="55"/>
      <c r="AO27" s="55"/>
      <c r="AP27" s="55"/>
      <c r="AQ27" s="59"/>
      <c r="BE27" s="39"/>
    </row>
    <row r="28" hidden="1" s="2" customFormat="1" ht="14.4" customHeight="1">
      <c r="B28" s="54"/>
      <c r="C28" s="55"/>
      <c r="D28" s="55"/>
      <c r="E28" s="55"/>
      <c r="F28" s="56" t="s">
        <v>54</v>
      </c>
      <c r="G28" s="55"/>
      <c r="H28" s="55"/>
      <c r="I28" s="55"/>
      <c r="J28" s="55"/>
      <c r="K28" s="55"/>
      <c r="L28" s="57">
        <v>0.20999999999999999</v>
      </c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8">
        <f>ROUND(BB51,2)</f>
        <v>0</v>
      </c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5"/>
      <c r="AJ28" s="55"/>
      <c r="AK28" s="58">
        <v>0</v>
      </c>
      <c r="AL28" s="55"/>
      <c r="AM28" s="55"/>
      <c r="AN28" s="55"/>
      <c r="AO28" s="55"/>
      <c r="AP28" s="55"/>
      <c r="AQ28" s="59"/>
      <c r="BE28" s="39"/>
    </row>
    <row r="29" hidden="1" s="2" customFormat="1" ht="14.4" customHeight="1">
      <c r="B29" s="54"/>
      <c r="C29" s="55"/>
      <c r="D29" s="55"/>
      <c r="E29" s="55"/>
      <c r="F29" s="56" t="s">
        <v>55</v>
      </c>
      <c r="G29" s="55"/>
      <c r="H29" s="55"/>
      <c r="I29" s="55"/>
      <c r="J29" s="55"/>
      <c r="K29" s="55"/>
      <c r="L29" s="57">
        <v>0.14999999999999999</v>
      </c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8">
        <f>ROUND(BC51,2)</f>
        <v>0</v>
      </c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8">
        <v>0</v>
      </c>
      <c r="AL29" s="55"/>
      <c r="AM29" s="55"/>
      <c r="AN29" s="55"/>
      <c r="AO29" s="55"/>
      <c r="AP29" s="55"/>
      <c r="AQ29" s="59"/>
      <c r="BE29" s="39"/>
    </row>
    <row r="30" hidden="1" s="2" customFormat="1" ht="14.4" customHeight="1">
      <c r="B30" s="54"/>
      <c r="C30" s="55"/>
      <c r="D30" s="55"/>
      <c r="E30" s="55"/>
      <c r="F30" s="56" t="s">
        <v>56</v>
      </c>
      <c r="G30" s="55"/>
      <c r="H30" s="55"/>
      <c r="I30" s="55"/>
      <c r="J30" s="55"/>
      <c r="K30" s="55"/>
      <c r="L30" s="57">
        <v>0</v>
      </c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8">
        <f>ROUND(BD51,2)</f>
        <v>0</v>
      </c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8">
        <v>0</v>
      </c>
      <c r="AL30" s="55"/>
      <c r="AM30" s="55"/>
      <c r="AN30" s="55"/>
      <c r="AO30" s="55"/>
      <c r="AP30" s="55"/>
      <c r="AQ30" s="59"/>
      <c r="BE30" s="39"/>
    </row>
    <row r="31" s="1" customFormat="1" ht="6.96" customHeight="1">
      <c r="B31" s="47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52"/>
      <c r="BE31" s="39"/>
    </row>
    <row r="32" s="1" customFormat="1" ht="25.92" customHeight="1">
      <c r="B32" s="47"/>
      <c r="C32" s="60"/>
      <c r="D32" s="61" t="s">
        <v>57</v>
      </c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3" t="s">
        <v>58</v>
      </c>
      <c r="U32" s="62"/>
      <c r="V32" s="62"/>
      <c r="W32" s="62"/>
      <c r="X32" s="64" t="s">
        <v>59</v>
      </c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5">
        <f>SUM(AK23:AK30)</f>
        <v>0</v>
      </c>
      <c r="AL32" s="62"/>
      <c r="AM32" s="62"/>
      <c r="AN32" s="62"/>
      <c r="AO32" s="66"/>
      <c r="AP32" s="60"/>
      <c r="AQ32" s="67"/>
      <c r="BE32" s="39"/>
    </row>
    <row r="33" s="1" customFormat="1" ht="6.96" customHeight="1">
      <c r="B33" s="47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52"/>
    </row>
    <row r="34" s="1" customFormat="1" ht="6.96" customHeight="1">
      <c r="B34" s="68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70"/>
    </row>
    <row r="38" s="1" customFormat="1" ht="6.96" customHeight="1">
      <c r="B38" s="71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3"/>
    </row>
    <row r="39" s="1" customFormat="1" ht="36.96" customHeight="1">
      <c r="B39" s="47"/>
      <c r="C39" s="74" t="s">
        <v>60</v>
      </c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3"/>
    </row>
    <row r="40" s="1" customFormat="1" ht="6.96" customHeight="1">
      <c r="B40" s="47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3"/>
    </row>
    <row r="41" s="3" customFormat="1" ht="14.4" customHeight="1">
      <c r="B41" s="76"/>
      <c r="C41" s="77" t="s">
        <v>15</v>
      </c>
      <c r="D41" s="78"/>
      <c r="E41" s="78"/>
      <c r="F41" s="78"/>
      <c r="G41" s="78"/>
      <c r="H41" s="78"/>
      <c r="I41" s="78"/>
      <c r="J41" s="78"/>
      <c r="K41" s="78"/>
      <c r="L41" s="78" t="str">
        <f>K5</f>
        <v>1/1/K75/00</v>
      </c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9"/>
    </row>
    <row r="42" s="4" customFormat="1" ht="36.96" customHeight="1">
      <c r="B42" s="80"/>
      <c r="C42" s="81" t="s">
        <v>18</v>
      </c>
      <c r="D42" s="82"/>
      <c r="E42" s="82"/>
      <c r="F42" s="82"/>
      <c r="G42" s="82"/>
      <c r="H42" s="82"/>
      <c r="I42" s="82"/>
      <c r="J42" s="82"/>
      <c r="K42" s="82"/>
      <c r="L42" s="83" t="str">
        <f>K6</f>
        <v>Rekonstrukce kanalizace, ul. Politických vězňů</v>
      </c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4"/>
    </row>
    <row r="43" s="1" customFormat="1" ht="6.96" customHeight="1">
      <c r="B43" s="47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3"/>
    </row>
    <row r="44" s="1" customFormat="1">
      <c r="B44" s="47"/>
      <c r="C44" s="77" t="s">
        <v>24</v>
      </c>
      <c r="D44" s="75"/>
      <c r="E44" s="75"/>
      <c r="F44" s="75"/>
      <c r="G44" s="75"/>
      <c r="H44" s="75"/>
      <c r="I44" s="75"/>
      <c r="J44" s="75"/>
      <c r="K44" s="75"/>
      <c r="L44" s="85" t="str">
        <f>IF(K8="","",K8)</f>
        <v>Praha 1</v>
      </c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7" t="s">
        <v>26</v>
      </c>
      <c r="AJ44" s="75"/>
      <c r="AK44" s="75"/>
      <c r="AL44" s="75"/>
      <c r="AM44" s="86" t="str">
        <f>IF(AN8= "","",AN8)</f>
        <v>23. 10. 2018</v>
      </c>
      <c r="AN44" s="86"/>
      <c r="AO44" s="75"/>
      <c r="AP44" s="75"/>
      <c r="AQ44" s="75"/>
      <c r="AR44" s="73"/>
    </row>
    <row r="45" s="1" customFormat="1" ht="6.96" customHeight="1">
      <c r="B45" s="47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3"/>
    </row>
    <row r="46" s="1" customFormat="1">
      <c r="B46" s="47"/>
      <c r="C46" s="77" t="s">
        <v>32</v>
      </c>
      <c r="D46" s="75"/>
      <c r="E46" s="75"/>
      <c r="F46" s="75"/>
      <c r="G46" s="75"/>
      <c r="H46" s="75"/>
      <c r="I46" s="75"/>
      <c r="J46" s="75"/>
      <c r="K46" s="75"/>
      <c r="L46" s="78" t="str">
        <f>IF(E11= "","",E11)</f>
        <v>Pražská vodohospodářská společnost a.s.</v>
      </c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7" t="s">
        <v>40</v>
      </c>
      <c r="AJ46" s="75"/>
      <c r="AK46" s="75"/>
      <c r="AL46" s="75"/>
      <c r="AM46" s="78" t="str">
        <f>IF(E17="","",E17)</f>
        <v>KO-KA, s.r.o.</v>
      </c>
      <c r="AN46" s="78"/>
      <c r="AO46" s="78"/>
      <c r="AP46" s="78"/>
      <c r="AQ46" s="75"/>
      <c r="AR46" s="73"/>
      <c r="AS46" s="87" t="s">
        <v>61</v>
      </c>
      <c r="AT46" s="88"/>
      <c r="AU46" s="89"/>
      <c r="AV46" s="89"/>
      <c r="AW46" s="89"/>
      <c r="AX46" s="89"/>
      <c r="AY46" s="89"/>
      <c r="AZ46" s="89"/>
      <c r="BA46" s="89"/>
      <c r="BB46" s="89"/>
      <c r="BC46" s="89"/>
      <c r="BD46" s="90"/>
    </row>
    <row r="47" s="1" customFormat="1">
      <c r="B47" s="47"/>
      <c r="C47" s="77" t="s">
        <v>38</v>
      </c>
      <c r="D47" s="75"/>
      <c r="E47" s="75"/>
      <c r="F47" s="75"/>
      <c r="G47" s="75"/>
      <c r="H47" s="75"/>
      <c r="I47" s="75"/>
      <c r="J47" s="75"/>
      <c r="K47" s="75"/>
      <c r="L47" s="78" t="str">
        <f>IF(E14= "Vyplň údaj","",E14)</f>
        <v/>
      </c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3"/>
      <c r="AS47" s="91"/>
      <c r="AT47" s="92"/>
      <c r="AU47" s="93"/>
      <c r="AV47" s="93"/>
      <c r="AW47" s="93"/>
      <c r="AX47" s="93"/>
      <c r="AY47" s="93"/>
      <c r="AZ47" s="93"/>
      <c r="BA47" s="93"/>
      <c r="BB47" s="93"/>
      <c r="BC47" s="93"/>
      <c r="BD47" s="94"/>
    </row>
    <row r="48" s="1" customFormat="1" ht="10.8" customHeight="1">
      <c r="B48" s="47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3"/>
      <c r="AS48" s="95"/>
      <c r="AT48" s="56"/>
      <c r="AU48" s="48"/>
      <c r="AV48" s="48"/>
      <c r="AW48" s="48"/>
      <c r="AX48" s="48"/>
      <c r="AY48" s="48"/>
      <c r="AZ48" s="48"/>
      <c r="BA48" s="48"/>
      <c r="BB48" s="48"/>
      <c r="BC48" s="48"/>
      <c r="BD48" s="96"/>
    </row>
    <row r="49" s="1" customFormat="1" ht="29.28" customHeight="1">
      <c r="B49" s="47"/>
      <c r="C49" s="97" t="s">
        <v>62</v>
      </c>
      <c r="D49" s="98"/>
      <c r="E49" s="98"/>
      <c r="F49" s="98"/>
      <c r="G49" s="98"/>
      <c r="H49" s="99"/>
      <c r="I49" s="100" t="s">
        <v>63</v>
      </c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101" t="s">
        <v>64</v>
      </c>
      <c r="AH49" s="98"/>
      <c r="AI49" s="98"/>
      <c r="AJ49" s="98"/>
      <c r="AK49" s="98"/>
      <c r="AL49" s="98"/>
      <c r="AM49" s="98"/>
      <c r="AN49" s="100" t="s">
        <v>65</v>
      </c>
      <c r="AO49" s="98"/>
      <c r="AP49" s="98"/>
      <c r="AQ49" s="102" t="s">
        <v>66</v>
      </c>
      <c r="AR49" s="73"/>
      <c r="AS49" s="103" t="s">
        <v>67</v>
      </c>
      <c r="AT49" s="104" t="s">
        <v>68</v>
      </c>
      <c r="AU49" s="104" t="s">
        <v>69</v>
      </c>
      <c r="AV49" s="104" t="s">
        <v>70</v>
      </c>
      <c r="AW49" s="104" t="s">
        <v>71</v>
      </c>
      <c r="AX49" s="104" t="s">
        <v>72</v>
      </c>
      <c r="AY49" s="104" t="s">
        <v>73</v>
      </c>
      <c r="AZ49" s="104" t="s">
        <v>74</v>
      </c>
      <c r="BA49" s="104" t="s">
        <v>75</v>
      </c>
      <c r="BB49" s="104" t="s">
        <v>76</v>
      </c>
      <c r="BC49" s="104" t="s">
        <v>77</v>
      </c>
      <c r="BD49" s="105" t="s">
        <v>78</v>
      </c>
    </row>
    <row r="50" s="1" customFormat="1" ht="10.8" customHeight="1">
      <c r="B50" s="47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3"/>
      <c r="AS50" s="106"/>
      <c r="AT50" s="107"/>
      <c r="AU50" s="107"/>
      <c r="AV50" s="107"/>
      <c r="AW50" s="107"/>
      <c r="AX50" s="107"/>
      <c r="AY50" s="107"/>
      <c r="AZ50" s="107"/>
      <c r="BA50" s="107"/>
      <c r="BB50" s="107"/>
      <c r="BC50" s="107"/>
      <c r="BD50" s="108"/>
    </row>
    <row r="51" s="4" customFormat="1" ht="32.4" customHeight="1">
      <c r="B51" s="80"/>
      <c r="C51" s="109" t="s">
        <v>79</v>
      </c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  <c r="P51" s="110"/>
      <c r="Q51" s="110"/>
      <c r="R51" s="110"/>
      <c r="S51" s="110"/>
      <c r="T51" s="110"/>
      <c r="U51" s="110"/>
      <c r="V51" s="110"/>
      <c r="W51" s="110"/>
      <c r="X51" s="110"/>
      <c r="Y51" s="110"/>
      <c r="Z51" s="110"/>
      <c r="AA51" s="110"/>
      <c r="AB51" s="110"/>
      <c r="AC51" s="110"/>
      <c r="AD51" s="110"/>
      <c r="AE51" s="110"/>
      <c r="AF51" s="110"/>
      <c r="AG51" s="111">
        <f>ROUND(SUM(AG52:AG56),2)</f>
        <v>0</v>
      </c>
      <c r="AH51" s="111"/>
      <c r="AI51" s="111"/>
      <c r="AJ51" s="111"/>
      <c r="AK51" s="111"/>
      <c r="AL51" s="111"/>
      <c r="AM51" s="111"/>
      <c r="AN51" s="112">
        <f>SUM(AG51,AT51)</f>
        <v>0</v>
      </c>
      <c r="AO51" s="112"/>
      <c r="AP51" s="112"/>
      <c r="AQ51" s="113" t="s">
        <v>80</v>
      </c>
      <c r="AR51" s="84"/>
      <c r="AS51" s="114">
        <f>ROUND(SUM(AS52:AS56),2)</f>
        <v>0</v>
      </c>
      <c r="AT51" s="115">
        <f>ROUND(SUM(AV51:AW51),2)</f>
        <v>0</v>
      </c>
      <c r="AU51" s="116">
        <f>ROUND(SUM(AU52:AU56),5)</f>
        <v>0</v>
      </c>
      <c r="AV51" s="115">
        <f>ROUND(AZ51*L26,2)</f>
        <v>0</v>
      </c>
      <c r="AW51" s="115">
        <f>ROUND(BA51*L27,2)</f>
        <v>0</v>
      </c>
      <c r="AX51" s="115">
        <f>ROUND(BB51*L26,2)</f>
        <v>0</v>
      </c>
      <c r="AY51" s="115">
        <f>ROUND(BC51*L27,2)</f>
        <v>0</v>
      </c>
      <c r="AZ51" s="115">
        <f>ROUND(SUM(AZ52:AZ56),2)</f>
        <v>0</v>
      </c>
      <c r="BA51" s="115">
        <f>ROUND(SUM(BA52:BA56),2)</f>
        <v>0</v>
      </c>
      <c r="BB51" s="115">
        <f>ROUND(SUM(BB52:BB56),2)</f>
        <v>0</v>
      </c>
      <c r="BC51" s="115">
        <f>ROUND(SUM(BC52:BC56),2)</f>
        <v>0</v>
      </c>
      <c r="BD51" s="117">
        <f>ROUND(SUM(BD52:BD56),2)</f>
        <v>0</v>
      </c>
      <c r="BS51" s="118" t="s">
        <v>81</v>
      </c>
      <c r="BT51" s="118" t="s">
        <v>82</v>
      </c>
      <c r="BU51" s="119" t="s">
        <v>83</v>
      </c>
      <c r="BV51" s="118" t="s">
        <v>84</v>
      </c>
      <c r="BW51" s="118" t="s">
        <v>7</v>
      </c>
      <c r="BX51" s="118" t="s">
        <v>85</v>
      </c>
      <c r="CL51" s="118" t="s">
        <v>21</v>
      </c>
    </row>
    <row r="52" s="5" customFormat="1" ht="16.5" customHeight="1">
      <c r="A52" s="120" t="s">
        <v>86</v>
      </c>
      <c r="B52" s="121"/>
      <c r="C52" s="122"/>
      <c r="D52" s="123" t="s">
        <v>87</v>
      </c>
      <c r="E52" s="123"/>
      <c r="F52" s="123"/>
      <c r="G52" s="123"/>
      <c r="H52" s="123"/>
      <c r="I52" s="124"/>
      <c r="J52" s="123" t="s">
        <v>88</v>
      </c>
      <c r="K52" s="123"/>
      <c r="L52" s="123"/>
      <c r="M52" s="123"/>
      <c r="N52" s="123"/>
      <c r="O52" s="123"/>
      <c r="P52" s="123"/>
      <c r="Q52" s="123"/>
      <c r="R52" s="123"/>
      <c r="S52" s="123"/>
      <c r="T52" s="123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5">
        <f>'01 - Rekonstrukce kanalizace'!J27</f>
        <v>0</v>
      </c>
      <c r="AH52" s="124"/>
      <c r="AI52" s="124"/>
      <c r="AJ52" s="124"/>
      <c r="AK52" s="124"/>
      <c r="AL52" s="124"/>
      <c r="AM52" s="124"/>
      <c r="AN52" s="125">
        <f>SUM(AG52,AT52)</f>
        <v>0</v>
      </c>
      <c r="AO52" s="124"/>
      <c r="AP52" s="124"/>
      <c r="AQ52" s="126" t="s">
        <v>89</v>
      </c>
      <c r="AR52" s="127"/>
      <c r="AS52" s="128">
        <v>0</v>
      </c>
      <c r="AT52" s="129">
        <f>ROUND(SUM(AV52:AW52),2)</f>
        <v>0</v>
      </c>
      <c r="AU52" s="130">
        <f>'01 - Rekonstrukce kanalizace'!P84</f>
        <v>0</v>
      </c>
      <c r="AV52" s="129">
        <f>'01 - Rekonstrukce kanalizace'!J30</f>
        <v>0</v>
      </c>
      <c r="AW52" s="129">
        <f>'01 - Rekonstrukce kanalizace'!J31</f>
        <v>0</v>
      </c>
      <c r="AX52" s="129">
        <f>'01 - Rekonstrukce kanalizace'!J32</f>
        <v>0</v>
      </c>
      <c r="AY52" s="129">
        <f>'01 - Rekonstrukce kanalizace'!J33</f>
        <v>0</v>
      </c>
      <c r="AZ52" s="129">
        <f>'01 - Rekonstrukce kanalizace'!F30</f>
        <v>0</v>
      </c>
      <c r="BA52" s="129">
        <f>'01 - Rekonstrukce kanalizace'!F31</f>
        <v>0</v>
      </c>
      <c r="BB52" s="129">
        <f>'01 - Rekonstrukce kanalizace'!F32</f>
        <v>0</v>
      </c>
      <c r="BC52" s="129">
        <f>'01 - Rekonstrukce kanalizace'!F33</f>
        <v>0</v>
      </c>
      <c r="BD52" s="131">
        <f>'01 - Rekonstrukce kanalizace'!F34</f>
        <v>0</v>
      </c>
      <c r="BT52" s="132" t="s">
        <v>90</v>
      </c>
      <c r="BV52" s="132" t="s">
        <v>84</v>
      </c>
      <c r="BW52" s="132" t="s">
        <v>91</v>
      </c>
      <c r="BX52" s="132" t="s">
        <v>7</v>
      </c>
      <c r="CL52" s="132" t="s">
        <v>21</v>
      </c>
      <c r="CM52" s="132" t="s">
        <v>92</v>
      </c>
    </row>
    <row r="53" s="5" customFormat="1" ht="16.5" customHeight="1">
      <c r="A53" s="120" t="s">
        <v>86</v>
      </c>
      <c r="B53" s="121"/>
      <c r="C53" s="122"/>
      <c r="D53" s="123" t="s">
        <v>93</v>
      </c>
      <c r="E53" s="123"/>
      <c r="F53" s="123"/>
      <c r="G53" s="123"/>
      <c r="H53" s="123"/>
      <c r="I53" s="124"/>
      <c r="J53" s="123" t="s">
        <v>94</v>
      </c>
      <c r="K53" s="123"/>
      <c r="L53" s="123"/>
      <c r="M53" s="123"/>
      <c r="N53" s="123"/>
      <c r="O53" s="123"/>
      <c r="P53" s="123"/>
      <c r="Q53" s="123"/>
      <c r="R53" s="123"/>
      <c r="S53" s="123"/>
      <c r="T53" s="123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5">
        <f>'02 - Těžní šachty a rozrážky'!J27</f>
        <v>0</v>
      </c>
      <c r="AH53" s="124"/>
      <c r="AI53" s="124"/>
      <c r="AJ53" s="124"/>
      <c r="AK53" s="124"/>
      <c r="AL53" s="124"/>
      <c r="AM53" s="124"/>
      <c r="AN53" s="125">
        <f>SUM(AG53,AT53)</f>
        <v>0</v>
      </c>
      <c r="AO53" s="124"/>
      <c r="AP53" s="124"/>
      <c r="AQ53" s="126" t="s">
        <v>89</v>
      </c>
      <c r="AR53" s="127"/>
      <c r="AS53" s="128">
        <v>0</v>
      </c>
      <c r="AT53" s="129">
        <f>ROUND(SUM(AV53:AW53),2)</f>
        <v>0</v>
      </c>
      <c r="AU53" s="130">
        <f>'02 - Těžní šachty a rozrážky'!P85</f>
        <v>0</v>
      </c>
      <c r="AV53" s="129">
        <f>'02 - Těžní šachty a rozrážky'!J30</f>
        <v>0</v>
      </c>
      <c r="AW53" s="129">
        <f>'02 - Těžní šachty a rozrážky'!J31</f>
        <v>0</v>
      </c>
      <c r="AX53" s="129">
        <f>'02 - Těžní šachty a rozrážky'!J32</f>
        <v>0</v>
      </c>
      <c r="AY53" s="129">
        <f>'02 - Těžní šachty a rozrážky'!J33</f>
        <v>0</v>
      </c>
      <c r="AZ53" s="129">
        <f>'02 - Těžní šachty a rozrážky'!F30</f>
        <v>0</v>
      </c>
      <c r="BA53" s="129">
        <f>'02 - Těžní šachty a rozrážky'!F31</f>
        <v>0</v>
      </c>
      <c r="BB53" s="129">
        <f>'02 - Těžní šachty a rozrážky'!F32</f>
        <v>0</v>
      </c>
      <c r="BC53" s="129">
        <f>'02 - Těžní šachty a rozrážky'!F33</f>
        <v>0</v>
      </c>
      <c r="BD53" s="131">
        <f>'02 - Těžní šachty a rozrážky'!F34</f>
        <v>0</v>
      </c>
      <c r="BT53" s="132" t="s">
        <v>90</v>
      </c>
      <c r="BV53" s="132" t="s">
        <v>84</v>
      </c>
      <c r="BW53" s="132" t="s">
        <v>95</v>
      </c>
      <c r="BX53" s="132" t="s">
        <v>7</v>
      </c>
      <c r="CL53" s="132" t="s">
        <v>21</v>
      </c>
      <c r="CM53" s="132" t="s">
        <v>92</v>
      </c>
    </row>
    <row r="54" s="5" customFormat="1" ht="16.5" customHeight="1">
      <c r="A54" s="120" t="s">
        <v>86</v>
      </c>
      <c r="B54" s="121"/>
      <c r="C54" s="122"/>
      <c r="D54" s="123" t="s">
        <v>96</v>
      </c>
      <c r="E54" s="123"/>
      <c r="F54" s="123"/>
      <c r="G54" s="123"/>
      <c r="H54" s="123"/>
      <c r="I54" s="124"/>
      <c r="J54" s="123" t="s">
        <v>97</v>
      </c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5">
        <f>'03 - Obnova komunikace'!J27</f>
        <v>0</v>
      </c>
      <c r="AH54" s="124"/>
      <c r="AI54" s="124"/>
      <c r="AJ54" s="124"/>
      <c r="AK54" s="124"/>
      <c r="AL54" s="124"/>
      <c r="AM54" s="124"/>
      <c r="AN54" s="125">
        <f>SUM(AG54,AT54)</f>
        <v>0</v>
      </c>
      <c r="AO54" s="124"/>
      <c r="AP54" s="124"/>
      <c r="AQ54" s="126" t="s">
        <v>89</v>
      </c>
      <c r="AR54" s="127"/>
      <c r="AS54" s="128">
        <v>0</v>
      </c>
      <c r="AT54" s="129">
        <f>ROUND(SUM(AV54:AW54),2)</f>
        <v>0</v>
      </c>
      <c r="AU54" s="130">
        <f>'03 - Obnova komunikace'!P83</f>
        <v>0</v>
      </c>
      <c r="AV54" s="129">
        <f>'03 - Obnova komunikace'!J30</f>
        <v>0</v>
      </c>
      <c r="AW54" s="129">
        <f>'03 - Obnova komunikace'!J31</f>
        <v>0</v>
      </c>
      <c r="AX54" s="129">
        <f>'03 - Obnova komunikace'!J32</f>
        <v>0</v>
      </c>
      <c r="AY54" s="129">
        <f>'03 - Obnova komunikace'!J33</f>
        <v>0</v>
      </c>
      <c r="AZ54" s="129">
        <f>'03 - Obnova komunikace'!F30</f>
        <v>0</v>
      </c>
      <c r="BA54" s="129">
        <f>'03 - Obnova komunikace'!F31</f>
        <v>0</v>
      </c>
      <c r="BB54" s="129">
        <f>'03 - Obnova komunikace'!F32</f>
        <v>0</v>
      </c>
      <c r="BC54" s="129">
        <f>'03 - Obnova komunikace'!F33</f>
        <v>0</v>
      </c>
      <c r="BD54" s="131">
        <f>'03 - Obnova komunikace'!F34</f>
        <v>0</v>
      </c>
      <c r="BT54" s="132" t="s">
        <v>90</v>
      </c>
      <c r="BV54" s="132" t="s">
        <v>84</v>
      </c>
      <c r="BW54" s="132" t="s">
        <v>98</v>
      </c>
      <c r="BX54" s="132" t="s">
        <v>7</v>
      </c>
      <c r="CL54" s="132" t="s">
        <v>21</v>
      </c>
      <c r="CM54" s="132" t="s">
        <v>92</v>
      </c>
    </row>
    <row r="55" s="5" customFormat="1" ht="16.5" customHeight="1">
      <c r="A55" s="120" t="s">
        <v>86</v>
      </c>
      <c r="B55" s="121"/>
      <c r="C55" s="122"/>
      <c r="D55" s="123" t="s">
        <v>99</v>
      </c>
      <c r="E55" s="123"/>
      <c r="F55" s="123"/>
      <c r="G55" s="123"/>
      <c r="H55" s="123"/>
      <c r="I55" s="124"/>
      <c r="J55" s="123" t="s">
        <v>100</v>
      </c>
      <c r="K55" s="123"/>
      <c r="L55" s="123"/>
      <c r="M55" s="123"/>
      <c r="N55" s="123"/>
      <c r="O55" s="123"/>
      <c r="P55" s="123"/>
      <c r="Q55" s="123"/>
      <c r="R55" s="123"/>
      <c r="S55" s="123"/>
      <c r="T55" s="123"/>
      <c r="U55" s="123"/>
      <c r="V55" s="123"/>
      <c r="W55" s="123"/>
      <c r="X55" s="123"/>
      <c r="Y55" s="123"/>
      <c r="Z55" s="123"/>
      <c r="AA55" s="123"/>
      <c r="AB55" s="123"/>
      <c r="AC55" s="123"/>
      <c r="AD55" s="123"/>
      <c r="AE55" s="123"/>
      <c r="AF55" s="123"/>
      <c r="AG55" s="125">
        <f>'04 - Vedlejší rozpočtové ...'!J27</f>
        <v>0</v>
      </c>
      <c r="AH55" s="124"/>
      <c r="AI55" s="124"/>
      <c r="AJ55" s="124"/>
      <c r="AK55" s="124"/>
      <c r="AL55" s="124"/>
      <c r="AM55" s="124"/>
      <c r="AN55" s="125">
        <f>SUM(AG55,AT55)</f>
        <v>0</v>
      </c>
      <c r="AO55" s="124"/>
      <c r="AP55" s="124"/>
      <c r="AQ55" s="126" t="s">
        <v>101</v>
      </c>
      <c r="AR55" s="127"/>
      <c r="AS55" s="128">
        <v>0</v>
      </c>
      <c r="AT55" s="129">
        <f>ROUND(SUM(AV55:AW55),2)</f>
        <v>0</v>
      </c>
      <c r="AU55" s="130">
        <f>'04 - Vedlejší rozpočtové ...'!P77</f>
        <v>0</v>
      </c>
      <c r="AV55" s="129">
        <f>'04 - Vedlejší rozpočtové ...'!J30</f>
        <v>0</v>
      </c>
      <c r="AW55" s="129">
        <f>'04 - Vedlejší rozpočtové ...'!J31</f>
        <v>0</v>
      </c>
      <c r="AX55" s="129">
        <f>'04 - Vedlejší rozpočtové ...'!J32</f>
        <v>0</v>
      </c>
      <c r="AY55" s="129">
        <f>'04 - Vedlejší rozpočtové ...'!J33</f>
        <v>0</v>
      </c>
      <c r="AZ55" s="129">
        <f>'04 - Vedlejší rozpočtové ...'!F30</f>
        <v>0</v>
      </c>
      <c r="BA55" s="129">
        <f>'04 - Vedlejší rozpočtové ...'!F31</f>
        <v>0</v>
      </c>
      <c r="BB55" s="129">
        <f>'04 - Vedlejší rozpočtové ...'!F32</f>
        <v>0</v>
      </c>
      <c r="BC55" s="129">
        <f>'04 - Vedlejší rozpočtové ...'!F33</f>
        <v>0</v>
      </c>
      <c r="BD55" s="131">
        <f>'04 - Vedlejší rozpočtové ...'!F34</f>
        <v>0</v>
      </c>
      <c r="BT55" s="132" t="s">
        <v>90</v>
      </c>
      <c r="BV55" s="132" t="s">
        <v>84</v>
      </c>
      <c r="BW55" s="132" t="s">
        <v>102</v>
      </c>
      <c r="BX55" s="132" t="s">
        <v>7</v>
      </c>
      <c r="CL55" s="132" t="s">
        <v>21</v>
      </c>
      <c r="CM55" s="132" t="s">
        <v>92</v>
      </c>
    </row>
    <row r="56" s="5" customFormat="1" ht="16.5" customHeight="1">
      <c r="A56" s="120" t="s">
        <v>86</v>
      </c>
      <c r="B56" s="121"/>
      <c r="C56" s="122"/>
      <c r="D56" s="123" t="s">
        <v>103</v>
      </c>
      <c r="E56" s="123"/>
      <c r="F56" s="123"/>
      <c r="G56" s="123"/>
      <c r="H56" s="123"/>
      <c r="I56" s="124"/>
      <c r="J56" s="123" t="s">
        <v>104</v>
      </c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5">
        <f>'05 - Ostatní náklady'!J27</f>
        <v>0</v>
      </c>
      <c r="AH56" s="124"/>
      <c r="AI56" s="124"/>
      <c r="AJ56" s="124"/>
      <c r="AK56" s="124"/>
      <c r="AL56" s="124"/>
      <c r="AM56" s="124"/>
      <c r="AN56" s="125">
        <f>SUM(AG56,AT56)</f>
        <v>0</v>
      </c>
      <c r="AO56" s="124"/>
      <c r="AP56" s="124"/>
      <c r="AQ56" s="126" t="s">
        <v>105</v>
      </c>
      <c r="AR56" s="127"/>
      <c r="AS56" s="133">
        <v>0</v>
      </c>
      <c r="AT56" s="134">
        <f>ROUND(SUM(AV56:AW56),2)</f>
        <v>0</v>
      </c>
      <c r="AU56" s="135">
        <f>'05 - Ostatní náklady'!P78</f>
        <v>0</v>
      </c>
      <c r="AV56" s="134">
        <f>'05 - Ostatní náklady'!J30</f>
        <v>0</v>
      </c>
      <c r="AW56" s="134">
        <f>'05 - Ostatní náklady'!J31</f>
        <v>0</v>
      </c>
      <c r="AX56" s="134">
        <f>'05 - Ostatní náklady'!J32</f>
        <v>0</v>
      </c>
      <c r="AY56" s="134">
        <f>'05 - Ostatní náklady'!J33</f>
        <v>0</v>
      </c>
      <c r="AZ56" s="134">
        <f>'05 - Ostatní náklady'!F30</f>
        <v>0</v>
      </c>
      <c r="BA56" s="134">
        <f>'05 - Ostatní náklady'!F31</f>
        <v>0</v>
      </c>
      <c r="BB56" s="134">
        <f>'05 - Ostatní náklady'!F32</f>
        <v>0</v>
      </c>
      <c r="BC56" s="134">
        <f>'05 - Ostatní náklady'!F33</f>
        <v>0</v>
      </c>
      <c r="BD56" s="136">
        <f>'05 - Ostatní náklady'!F34</f>
        <v>0</v>
      </c>
      <c r="BT56" s="132" t="s">
        <v>90</v>
      </c>
      <c r="BV56" s="132" t="s">
        <v>84</v>
      </c>
      <c r="BW56" s="132" t="s">
        <v>106</v>
      </c>
      <c r="BX56" s="132" t="s">
        <v>7</v>
      </c>
      <c r="CL56" s="132" t="s">
        <v>21</v>
      </c>
      <c r="CM56" s="132" t="s">
        <v>92</v>
      </c>
    </row>
    <row r="57" s="1" customFormat="1" ht="30" customHeight="1">
      <c r="B57" s="47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3"/>
    </row>
    <row r="58" s="1" customFormat="1" ht="6.96" customHeight="1">
      <c r="B58" s="68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  <c r="AA58" s="69"/>
      <c r="AB58" s="69"/>
      <c r="AC58" s="69"/>
      <c r="AD58" s="69"/>
      <c r="AE58" s="69"/>
      <c r="AF58" s="69"/>
      <c r="AG58" s="69"/>
      <c r="AH58" s="69"/>
      <c r="AI58" s="69"/>
      <c r="AJ58" s="69"/>
      <c r="AK58" s="69"/>
      <c r="AL58" s="69"/>
      <c r="AM58" s="69"/>
      <c r="AN58" s="69"/>
      <c r="AO58" s="69"/>
      <c r="AP58" s="69"/>
      <c r="AQ58" s="69"/>
      <c r="AR58" s="73"/>
    </row>
  </sheetData>
  <sheetProtection sheet="1" formatColumns="0" formatRows="0" objects="1" scenarios="1" spinCount="100000" saltValue="DnhoS2t7V4mCFq+Tug1oTku+goH1ulz2wEXVvE5RR00bMQ9UOrLhaF+ibZHNQxSuQY7LdlXffqLZpwph2GGdPQ==" hashValue="PIelOSVPLpMrRNnOjtu61QyOkdf+2+8JShkLpbbiGIUm397g3vf8aTLsUnKOlQVDrsSUKlUrpMMPrnMRsbYuRg==" algorithmName="SHA-512" password="CC35"/>
  <mergeCells count="57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  <mergeCell ref="D55:H55"/>
    <mergeCell ref="J55:AF55"/>
    <mergeCell ref="D56:H56"/>
    <mergeCell ref="J56:AF56"/>
  </mergeCells>
  <hyperlinks>
    <hyperlink ref="K1:S1" location="C2" display="1) Rekapitulace stavby"/>
    <hyperlink ref="W1:AI1" location="C51" display="2) Rekapitulace objektů stavby a soupisů prací"/>
    <hyperlink ref="A52" location="'01 - Rekonstrukce kanalizace'!C2" display="/"/>
    <hyperlink ref="A53" location="'02 - Těžní šachty a rozrážky'!C2" display="/"/>
    <hyperlink ref="A54" location="'03 - Obnova komunikace'!C2" display="/"/>
    <hyperlink ref="A55" location="'04 - Vedlejší rozpočtové ...'!C2" display="/"/>
    <hyperlink ref="A56" location="'05 - Ostatní náklad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107</v>
      </c>
      <c r="G1" s="140" t="s">
        <v>108</v>
      </c>
      <c r="H1" s="140"/>
      <c r="I1" s="141"/>
      <c r="J1" s="140" t="s">
        <v>109</v>
      </c>
      <c r="K1" s="139" t="s">
        <v>110</v>
      </c>
      <c r="L1" s="140" t="s">
        <v>111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Rekonstrukce kanalizace, ul. Politických vězňů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113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114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23. 10. 2018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128.25" customHeight="1">
      <c r="B24" s="149"/>
      <c r="C24" s="150"/>
      <c r="D24" s="150"/>
      <c r="E24" s="45" t="s">
        <v>115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ROUND(J84,2)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ROUND(SUM(BE84:BE179), 2)</f>
        <v>0</v>
      </c>
      <c r="G30" s="48"/>
      <c r="H30" s="48"/>
      <c r="I30" s="159">
        <v>0.20999999999999999</v>
      </c>
      <c r="J30" s="158">
        <f>ROUND(ROUND((SUM(BE84:BE179)),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ROUND(SUM(BF84:BF179), 2)</f>
        <v>0</v>
      </c>
      <c r="G31" s="48"/>
      <c r="H31" s="48"/>
      <c r="I31" s="159">
        <v>0.14999999999999999</v>
      </c>
      <c r="J31" s="158">
        <f>ROUND(ROUND((SUM(BF84:BF179)),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ROUND(SUM(BG84:BG179),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ROUND(SUM(BH84:BH179),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ROUND(SUM(BI84:BI179),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116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Rekonstrukce kanalizace, ul. Politických vězňů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113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01 - Rekonstrukce kanalizace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1</v>
      </c>
      <c r="G49" s="48"/>
      <c r="H49" s="48"/>
      <c r="I49" s="147" t="s">
        <v>26</v>
      </c>
      <c r="J49" s="148" t="str">
        <f>IF(J12="","",J12)</f>
        <v>23. 10. 2018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>Pražská vodohospodářská společnost a.s.</v>
      </c>
      <c r="G51" s="48"/>
      <c r="H51" s="48"/>
      <c r="I51" s="147" t="s">
        <v>40</v>
      </c>
      <c r="J51" s="45" t="str">
        <f>E21</f>
        <v>KO-KA, s.r.o.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117</v>
      </c>
      <c r="D54" s="160"/>
      <c r="E54" s="160"/>
      <c r="F54" s="160"/>
      <c r="G54" s="160"/>
      <c r="H54" s="160"/>
      <c r="I54" s="174"/>
      <c r="J54" s="175" t="s">
        <v>118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119</v>
      </c>
      <c r="D56" s="48"/>
      <c r="E56" s="48"/>
      <c r="F56" s="48"/>
      <c r="G56" s="48"/>
      <c r="H56" s="48"/>
      <c r="I56" s="145"/>
      <c r="J56" s="156">
        <f>J84</f>
        <v>0</v>
      </c>
      <c r="K56" s="52"/>
      <c r="AU56" s="24" t="s">
        <v>120</v>
      </c>
    </row>
    <row r="57" s="7" customFormat="1" ht="24.96" customHeight="1">
      <c r="B57" s="178"/>
      <c r="C57" s="179"/>
      <c r="D57" s="180" t="s">
        <v>121</v>
      </c>
      <c r="E57" s="181"/>
      <c r="F57" s="181"/>
      <c r="G57" s="181"/>
      <c r="H57" s="181"/>
      <c r="I57" s="182"/>
      <c r="J57" s="183">
        <f>J85</f>
        <v>0</v>
      </c>
      <c r="K57" s="184"/>
    </row>
    <row r="58" s="8" customFormat="1" ht="19.92" customHeight="1">
      <c r="B58" s="185"/>
      <c r="C58" s="186"/>
      <c r="D58" s="187" t="s">
        <v>122</v>
      </c>
      <c r="E58" s="188"/>
      <c r="F58" s="188"/>
      <c r="G58" s="188"/>
      <c r="H58" s="188"/>
      <c r="I58" s="189"/>
      <c r="J58" s="190">
        <f>J86</f>
        <v>0</v>
      </c>
      <c r="K58" s="191"/>
    </row>
    <row r="59" s="8" customFormat="1" ht="19.92" customHeight="1">
      <c r="B59" s="185"/>
      <c r="C59" s="186"/>
      <c r="D59" s="187" t="s">
        <v>123</v>
      </c>
      <c r="E59" s="188"/>
      <c r="F59" s="188"/>
      <c r="G59" s="188"/>
      <c r="H59" s="188"/>
      <c r="I59" s="189"/>
      <c r="J59" s="190">
        <f>J90</f>
        <v>0</v>
      </c>
      <c r="K59" s="191"/>
    </row>
    <row r="60" s="8" customFormat="1" ht="19.92" customHeight="1">
      <c r="B60" s="185"/>
      <c r="C60" s="186"/>
      <c r="D60" s="187" t="s">
        <v>124</v>
      </c>
      <c r="E60" s="188"/>
      <c r="F60" s="188"/>
      <c r="G60" s="188"/>
      <c r="H60" s="188"/>
      <c r="I60" s="189"/>
      <c r="J60" s="190">
        <f>J106</f>
        <v>0</v>
      </c>
      <c r="K60" s="191"/>
    </row>
    <row r="61" s="8" customFormat="1" ht="19.92" customHeight="1">
      <c r="B61" s="185"/>
      <c r="C61" s="186"/>
      <c r="D61" s="187" t="s">
        <v>125</v>
      </c>
      <c r="E61" s="188"/>
      <c r="F61" s="188"/>
      <c r="G61" s="188"/>
      <c r="H61" s="188"/>
      <c r="I61" s="189"/>
      <c r="J61" s="190">
        <f>J127</f>
        <v>0</v>
      </c>
      <c r="K61" s="191"/>
    </row>
    <row r="62" s="8" customFormat="1" ht="19.92" customHeight="1">
      <c r="B62" s="185"/>
      <c r="C62" s="186"/>
      <c r="D62" s="187" t="s">
        <v>126</v>
      </c>
      <c r="E62" s="188"/>
      <c r="F62" s="188"/>
      <c r="G62" s="188"/>
      <c r="H62" s="188"/>
      <c r="I62" s="189"/>
      <c r="J62" s="190">
        <f>J170</f>
        <v>0</v>
      </c>
      <c r="K62" s="191"/>
    </row>
    <row r="63" s="8" customFormat="1" ht="19.92" customHeight="1">
      <c r="B63" s="185"/>
      <c r="C63" s="186"/>
      <c r="D63" s="187" t="s">
        <v>127</v>
      </c>
      <c r="E63" s="188"/>
      <c r="F63" s="188"/>
      <c r="G63" s="188"/>
      <c r="H63" s="188"/>
      <c r="I63" s="189"/>
      <c r="J63" s="190">
        <f>J172</f>
        <v>0</v>
      </c>
      <c r="K63" s="191"/>
    </row>
    <row r="64" s="7" customFormat="1" ht="24.96" customHeight="1">
      <c r="B64" s="178"/>
      <c r="C64" s="179"/>
      <c r="D64" s="180" t="s">
        <v>128</v>
      </c>
      <c r="E64" s="181"/>
      <c r="F64" s="181"/>
      <c r="G64" s="181"/>
      <c r="H64" s="181"/>
      <c r="I64" s="182"/>
      <c r="J64" s="183">
        <f>J177</f>
        <v>0</v>
      </c>
      <c r="K64" s="184"/>
    </row>
    <row r="65" s="1" customFormat="1" ht="21.84" customHeight="1">
      <c r="B65" s="47"/>
      <c r="C65" s="48"/>
      <c r="D65" s="48"/>
      <c r="E65" s="48"/>
      <c r="F65" s="48"/>
      <c r="G65" s="48"/>
      <c r="H65" s="48"/>
      <c r="I65" s="145"/>
      <c r="J65" s="48"/>
      <c r="K65" s="52"/>
    </row>
    <row r="66" s="1" customFormat="1" ht="6.96" customHeight="1">
      <c r="B66" s="68"/>
      <c r="C66" s="69"/>
      <c r="D66" s="69"/>
      <c r="E66" s="69"/>
      <c r="F66" s="69"/>
      <c r="G66" s="69"/>
      <c r="H66" s="69"/>
      <c r="I66" s="167"/>
      <c r="J66" s="69"/>
      <c r="K66" s="70"/>
    </row>
    <row r="70" s="1" customFormat="1" ht="6.96" customHeight="1">
      <c r="B70" s="71"/>
      <c r="C70" s="72"/>
      <c r="D70" s="72"/>
      <c r="E70" s="72"/>
      <c r="F70" s="72"/>
      <c r="G70" s="72"/>
      <c r="H70" s="72"/>
      <c r="I70" s="170"/>
      <c r="J70" s="72"/>
      <c r="K70" s="72"/>
      <c r="L70" s="73"/>
    </row>
    <row r="71" s="1" customFormat="1" ht="36.96" customHeight="1">
      <c r="B71" s="47"/>
      <c r="C71" s="74" t="s">
        <v>129</v>
      </c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6.96" customHeight="1">
      <c r="B72" s="47"/>
      <c r="C72" s="75"/>
      <c r="D72" s="75"/>
      <c r="E72" s="75"/>
      <c r="F72" s="75"/>
      <c r="G72" s="75"/>
      <c r="H72" s="75"/>
      <c r="I72" s="192"/>
      <c r="J72" s="75"/>
      <c r="K72" s="75"/>
      <c r="L72" s="73"/>
    </row>
    <row r="73" s="1" customFormat="1" ht="14.4" customHeight="1">
      <c r="B73" s="47"/>
      <c r="C73" s="77" t="s">
        <v>18</v>
      </c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 ht="16.5" customHeight="1">
      <c r="B74" s="47"/>
      <c r="C74" s="75"/>
      <c r="D74" s="75"/>
      <c r="E74" s="193" t="str">
        <f>E7</f>
        <v>Rekonstrukce kanalizace, ul. Politických vězňů</v>
      </c>
      <c r="F74" s="77"/>
      <c r="G74" s="77"/>
      <c r="H74" s="77"/>
      <c r="I74" s="192"/>
      <c r="J74" s="75"/>
      <c r="K74" s="75"/>
      <c r="L74" s="73"/>
    </row>
    <row r="75" s="1" customFormat="1" ht="14.4" customHeight="1">
      <c r="B75" s="47"/>
      <c r="C75" s="77" t="s">
        <v>113</v>
      </c>
      <c r="D75" s="75"/>
      <c r="E75" s="75"/>
      <c r="F75" s="75"/>
      <c r="G75" s="75"/>
      <c r="H75" s="75"/>
      <c r="I75" s="192"/>
      <c r="J75" s="75"/>
      <c r="K75" s="75"/>
      <c r="L75" s="73"/>
    </row>
    <row r="76" s="1" customFormat="1" ht="17.25" customHeight="1">
      <c r="B76" s="47"/>
      <c r="C76" s="75"/>
      <c r="D76" s="75"/>
      <c r="E76" s="83" t="str">
        <f>E9</f>
        <v>01 - Rekonstrukce kanalizace</v>
      </c>
      <c r="F76" s="75"/>
      <c r="G76" s="75"/>
      <c r="H76" s="75"/>
      <c r="I76" s="192"/>
      <c r="J76" s="75"/>
      <c r="K76" s="75"/>
      <c r="L76" s="73"/>
    </row>
    <row r="77" s="1" customFormat="1" ht="6.96" customHeight="1">
      <c r="B77" s="47"/>
      <c r="C77" s="75"/>
      <c r="D77" s="75"/>
      <c r="E77" s="75"/>
      <c r="F77" s="75"/>
      <c r="G77" s="75"/>
      <c r="H77" s="75"/>
      <c r="I77" s="192"/>
      <c r="J77" s="75"/>
      <c r="K77" s="75"/>
      <c r="L77" s="73"/>
    </row>
    <row r="78" s="1" customFormat="1" ht="18" customHeight="1">
      <c r="B78" s="47"/>
      <c r="C78" s="77" t="s">
        <v>24</v>
      </c>
      <c r="D78" s="75"/>
      <c r="E78" s="75"/>
      <c r="F78" s="194" t="str">
        <f>F12</f>
        <v>Praha 1</v>
      </c>
      <c r="G78" s="75"/>
      <c r="H78" s="75"/>
      <c r="I78" s="195" t="s">
        <v>26</v>
      </c>
      <c r="J78" s="86" t="str">
        <f>IF(J12="","",J12)</f>
        <v>23. 10. 2018</v>
      </c>
      <c r="K78" s="75"/>
      <c r="L78" s="73"/>
    </row>
    <row r="79" s="1" customFormat="1" ht="6.96" customHeight="1">
      <c r="B79" s="47"/>
      <c r="C79" s="75"/>
      <c r="D79" s="75"/>
      <c r="E79" s="75"/>
      <c r="F79" s="75"/>
      <c r="G79" s="75"/>
      <c r="H79" s="75"/>
      <c r="I79" s="192"/>
      <c r="J79" s="75"/>
      <c r="K79" s="75"/>
      <c r="L79" s="73"/>
    </row>
    <row r="80" s="1" customFormat="1">
      <c r="B80" s="47"/>
      <c r="C80" s="77" t="s">
        <v>32</v>
      </c>
      <c r="D80" s="75"/>
      <c r="E80" s="75"/>
      <c r="F80" s="194" t="str">
        <f>E15</f>
        <v>Pražská vodohospodářská společnost a.s.</v>
      </c>
      <c r="G80" s="75"/>
      <c r="H80" s="75"/>
      <c r="I80" s="195" t="s">
        <v>40</v>
      </c>
      <c r="J80" s="194" t="str">
        <f>E21</f>
        <v>KO-KA, s.r.o.</v>
      </c>
      <c r="K80" s="75"/>
      <c r="L80" s="73"/>
    </row>
    <row r="81" s="1" customFormat="1" ht="14.4" customHeight="1">
      <c r="B81" s="47"/>
      <c r="C81" s="77" t="s">
        <v>38</v>
      </c>
      <c r="D81" s="75"/>
      <c r="E81" s="75"/>
      <c r="F81" s="194" t="str">
        <f>IF(E18="","",E18)</f>
        <v/>
      </c>
      <c r="G81" s="75"/>
      <c r="H81" s="75"/>
      <c r="I81" s="192"/>
      <c r="J81" s="75"/>
      <c r="K81" s="75"/>
      <c r="L81" s="73"/>
    </row>
    <row r="82" s="1" customFormat="1" ht="10.32" customHeight="1">
      <c r="B82" s="47"/>
      <c r="C82" s="75"/>
      <c r="D82" s="75"/>
      <c r="E82" s="75"/>
      <c r="F82" s="75"/>
      <c r="G82" s="75"/>
      <c r="H82" s="75"/>
      <c r="I82" s="192"/>
      <c r="J82" s="75"/>
      <c r="K82" s="75"/>
      <c r="L82" s="73"/>
    </row>
    <row r="83" s="9" customFormat="1" ht="29.28" customHeight="1">
      <c r="B83" s="196"/>
      <c r="C83" s="197" t="s">
        <v>130</v>
      </c>
      <c r="D83" s="198" t="s">
        <v>66</v>
      </c>
      <c r="E83" s="198" t="s">
        <v>62</v>
      </c>
      <c r="F83" s="198" t="s">
        <v>131</v>
      </c>
      <c r="G83" s="198" t="s">
        <v>132</v>
      </c>
      <c r="H83" s="198" t="s">
        <v>133</v>
      </c>
      <c r="I83" s="199" t="s">
        <v>134</v>
      </c>
      <c r="J83" s="198" t="s">
        <v>118</v>
      </c>
      <c r="K83" s="200" t="s">
        <v>135</v>
      </c>
      <c r="L83" s="201"/>
      <c r="M83" s="103" t="s">
        <v>136</v>
      </c>
      <c r="N83" s="104" t="s">
        <v>51</v>
      </c>
      <c r="O83" s="104" t="s">
        <v>137</v>
      </c>
      <c r="P83" s="104" t="s">
        <v>138</v>
      </c>
      <c r="Q83" s="104" t="s">
        <v>139</v>
      </c>
      <c r="R83" s="104" t="s">
        <v>140</v>
      </c>
      <c r="S83" s="104" t="s">
        <v>141</v>
      </c>
      <c r="T83" s="105" t="s">
        <v>142</v>
      </c>
    </row>
    <row r="84" s="1" customFormat="1" ht="29.28" customHeight="1">
      <c r="B84" s="47"/>
      <c r="C84" s="109" t="s">
        <v>119</v>
      </c>
      <c r="D84" s="75"/>
      <c r="E84" s="75"/>
      <c r="F84" s="75"/>
      <c r="G84" s="75"/>
      <c r="H84" s="75"/>
      <c r="I84" s="192"/>
      <c r="J84" s="202">
        <f>BK84</f>
        <v>0</v>
      </c>
      <c r="K84" s="75"/>
      <c r="L84" s="73"/>
      <c r="M84" s="106"/>
      <c r="N84" s="107"/>
      <c r="O84" s="107"/>
      <c r="P84" s="203">
        <f>P85+P177</f>
        <v>0</v>
      </c>
      <c r="Q84" s="107"/>
      <c r="R84" s="203">
        <f>R85+R177</f>
        <v>370.05511341999994</v>
      </c>
      <c r="S84" s="107"/>
      <c r="T84" s="204">
        <f>T85+T177</f>
        <v>44.226909999999997</v>
      </c>
      <c r="AT84" s="24" t="s">
        <v>81</v>
      </c>
      <c r="AU84" s="24" t="s">
        <v>120</v>
      </c>
      <c r="BK84" s="205">
        <f>BK85+BK177</f>
        <v>0</v>
      </c>
    </row>
    <row r="85" s="10" customFormat="1" ht="37.44001" customHeight="1">
      <c r="B85" s="206"/>
      <c r="C85" s="207"/>
      <c r="D85" s="208" t="s">
        <v>81</v>
      </c>
      <c r="E85" s="209" t="s">
        <v>143</v>
      </c>
      <c r="F85" s="209" t="s">
        <v>144</v>
      </c>
      <c r="G85" s="207"/>
      <c r="H85" s="207"/>
      <c r="I85" s="210"/>
      <c r="J85" s="211">
        <f>BK85</f>
        <v>0</v>
      </c>
      <c r="K85" s="207"/>
      <c r="L85" s="212"/>
      <c r="M85" s="213"/>
      <c r="N85" s="214"/>
      <c r="O85" s="214"/>
      <c r="P85" s="215">
        <f>P86+P90+P106+P127+P170+P172</f>
        <v>0</v>
      </c>
      <c r="Q85" s="214"/>
      <c r="R85" s="215">
        <f>R86+R90+R106+R127+R170+R172</f>
        <v>370.05511341999994</v>
      </c>
      <c r="S85" s="214"/>
      <c r="T85" s="216">
        <f>T86+T90+T106+T127+T170+T172</f>
        <v>44.226909999999997</v>
      </c>
      <c r="AR85" s="217" t="s">
        <v>90</v>
      </c>
      <c r="AT85" s="218" t="s">
        <v>81</v>
      </c>
      <c r="AU85" s="218" t="s">
        <v>82</v>
      </c>
      <c r="AY85" s="217" t="s">
        <v>145</v>
      </c>
      <c r="BK85" s="219">
        <f>BK86+BK90+BK106+BK127+BK170+BK172</f>
        <v>0</v>
      </c>
    </row>
    <row r="86" s="10" customFormat="1" ht="19.92" customHeight="1">
      <c r="B86" s="206"/>
      <c r="C86" s="207"/>
      <c r="D86" s="208" t="s">
        <v>81</v>
      </c>
      <c r="E86" s="220" t="s">
        <v>90</v>
      </c>
      <c r="F86" s="220" t="s">
        <v>146</v>
      </c>
      <c r="G86" s="207"/>
      <c r="H86" s="207"/>
      <c r="I86" s="210"/>
      <c r="J86" s="221">
        <f>BK86</f>
        <v>0</v>
      </c>
      <c r="K86" s="207"/>
      <c r="L86" s="212"/>
      <c r="M86" s="213"/>
      <c r="N86" s="214"/>
      <c r="O86" s="214"/>
      <c r="P86" s="215">
        <f>SUM(P87:P89)</f>
        <v>0</v>
      </c>
      <c r="Q86" s="214"/>
      <c r="R86" s="215">
        <f>SUM(R87:R89)</f>
        <v>2.5228000000000002</v>
      </c>
      <c r="S86" s="214"/>
      <c r="T86" s="216">
        <f>SUM(T87:T89)</f>
        <v>0</v>
      </c>
      <c r="AR86" s="217" t="s">
        <v>90</v>
      </c>
      <c r="AT86" s="218" t="s">
        <v>81</v>
      </c>
      <c r="AU86" s="218" t="s">
        <v>90</v>
      </c>
      <c r="AY86" s="217" t="s">
        <v>145</v>
      </c>
      <c r="BK86" s="219">
        <f>SUM(BK87:BK89)</f>
        <v>0</v>
      </c>
    </row>
    <row r="87" s="1" customFormat="1" ht="16.5" customHeight="1">
      <c r="B87" s="47"/>
      <c r="C87" s="222" t="s">
        <v>90</v>
      </c>
      <c r="D87" s="222" t="s">
        <v>147</v>
      </c>
      <c r="E87" s="223" t="s">
        <v>148</v>
      </c>
      <c r="F87" s="224" t="s">
        <v>149</v>
      </c>
      <c r="G87" s="225" t="s">
        <v>150</v>
      </c>
      <c r="H87" s="226">
        <v>265</v>
      </c>
      <c r="I87" s="227"/>
      <c r="J87" s="228">
        <f>ROUND(I87*H87,2)</f>
        <v>0</v>
      </c>
      <c r="K87" s="224" t="s">
        <v>151</v>
      </c>
      <c r="L87" s="73"/>
      <c r="M87" s="229" t="s">
        <v>80</v>
      </c>
      <c r="N87" s="230" t="s">
        <v>52</v>
      </c>
      <c r="O87" s="48"/>
      <c r="P87" s="231">
        <f>O87*H87</f>
        <v>0</v>
      </c>
      <c r="Q87" s="231">
        <v>0.0095200000000000007</v>
      </c>
      <c r="R87" s="231">
        <f>Q87*H87</f>
        <v>2.5228000000000002</v>
      </c>
      <c r="S87" s="231">
        <v>0</v>
      </c>
      <c r="T87" s="232">
        <f>S87*H87</f>
        <v>0</v>
      </c>
      <c r="AR87" s="24" t="s">
        <v>152</v>
      </c>
      <c r="AT87" s="24" t="s">
        <v>147</v>
      </c>
      <c r="AU87" s="24" t="s">
        <v>92</v>
      </c>
      <c r="AY87" s="24" t="s">
        <v>145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90</v>
      </c>
      <c r="BK87" s="233">
        <f>ROUND(I87*H87,2)</f>
        <v>0</v>
      </c>
      <c r="BL87" s="24" t="s">
        <v>152</v>
      </c>
      <c r="BM87" s="24" t="s">
        <v>153</v>
      </c>
    </row>
    <row r="88" s="1" customFormat="1">
      <c r="B88" s="47"/>
      <c r="C88" s="75"/>
      <c r="D88" s="234" t="s">
        <v>154</v>
      </c>
      <c r="E88" s="75"/>
      <c r="F88" s="235" t="s">
        <v>155</v>
      </c>
      <c r="G88" s="75"/>
      <c r="H88" s="75"/>
      <c r="I88" s="192"/>
      <c r="J88" s="75"/>
      <c r="K88" s="75"/>
      <c r="L88" s="73"/>
      <c r="M88" s="236"/>
      <c r="N88" s="48"/>
      <c r="O88" s="48"/>
      <c r="P88" s="48"/>
      <c r="Q88" s="48"/>
      <c r="R88" s="48"/>
      <c r="S88" s="48"/>
      <c r="T88" s="96"/>
      <c r="AT88" s="24" t="s">
        <v>154</v>
      </c>
      <c r="AU88" s="24" t="s">
        <v>92</v>
      </c>
    </row>
    <row r="89" s="11" customFormat="1">
      <c r="B89" s="237"/>
      <c r="C89" s="238"/>
      <c r="D89" s="234" t="s">
        <v>156</v>
      </c>
      <c r="E89" s="239" t="s">
        <v>80</v>
      </c>
      <c r="F89" s="240" t="s">
        <v>157</v>
      </c>
      <c r="G89" s="238"/>
      <c r="H89" s="241">
        <v>265</v>
      </c>
      <c r="I89" s="242"/>
      <c r="J89" s="238"/>
      <c r="K89" s="238"/>
      <c r="L89" s="243"/>
      <c r="M89" s="244"/>
      <c r="N89" s="245"/>
      <c r="O89" s="245"/>
      <c r="P89" s="245"/>
      <c r="Q89" s="245"/>
      <c r="R89" s="245"/>
      <c r="S89" s="245"/>
      <c r="T89" s="246"/>
      <c r="AT89" s="247" t="s">
        <v>156</v>
      </c>
      <c r="AU89" s="247" t="s">
        <v>92</v>
      </c>
      <c r="AV89" s="11" t="s">
        <v>92</v>
      </c>
      <c r="AW89" s="11" t="s">
        <v>44</v>
      </c>
      <c r="AX89" s="11" t="s">
        <v>90</v>
      </c>
      <c r="AY89" s="247" t="s">
        <v>145</v>
      </c>
    </row>
    <row r="90" s="10" customFormat="1" ht="29.88" customHeight="1">
      <c r="B90" s="206"/>
      <c r="C90" s="207"/>
      <c r="D90" s="208" t="s">
        <v>81</v>
      </c>
      <c r="E90" s="220" t="s">
        <v>92</v>
      </c>
      <c r="F90" s="220" t="s">
        <v>158</v>
      </c>
      <c r="G90" s="207"/>
      <c r="H90" s="207"/>
      <c r="I90" s="210"/>
      <c r="J90" s="221">
        <f>BK90</f>
        <v>0</v>
      </c>
      <c r="K90" s="207"/>
      <c r="L90" s="212"/>
      <c r="M90" s="213"/>
      <c r="N90" s="214"/>
      <c r="O90" s="214"/>
      <c r="P90" s="215">
        <f>SUM(P91:P105)</f>
        <v>0</v>
      </c>
      <c r="Q90" s="214"/>
      <c r="R90" s="215">
        <f>SUM(R91:R105)</f>
        <v>334.58015421999994</v>
      </c>
      <c r="S90" s="214"/>
      <c r="T90" s="216">
        <f>SUM(T91:T105)</f>
        <v>0</v>
      </c>
      <c r="AR90" s="217" t="s">
        <v>90</v>
      </c>
      <c r="AT90" s="218" t="s">
        <v>81</v>
      </c>
      <c r="AU90" s="218" t="s">
        <v>90</v>
      </c>
      <c r="AY90" s="217" t="s">
        <v>145</v>
      </c>
      <c r="BK90" s="219">
        <f>SUM(BK91:BK105)</f>
        <v>0</v>
      </c>
    </row>
    <row r="91" s="1" customFormat="1" ht="25.5" customHeight="1">
      <c r="B91" s="47"/>
      <c r="C91" s="222" t="s">
        <v>92</v>
      </c>
      <c r="D91" s="222" t="s">
        <v>147</v>
      </c>
      <c r="E91" s="223" t="s">
        <v>159</v>
      </c>
      <c r="F91" s="224" t="s">
        <v>160</v>
      </c>
      <c r="G91" s="225" t="s">
        <v>161</v>
      </c>
      <c r="H91" s="226">
        <v>532.5</v>
      </c>
      <c r="I91" s="227"/>
      <c r="J91" s="228">
        <f>ROUND(I91*H91,2)</f>
        <v>0</v>
      </c>
      <c r="K91" s="224" t="s">
        <v>151</v>
      </c>
      <c r="L91" s="73"/>
      <c r="M91" s="229" t="s">
        <v>80</v>
      </c>
      <c r="N91" s="230" t="s">
        <v>52</v>
      </c>
      <c r="O91" s="48"/>
      <c r="P91" s="231">
        <f>O91*H91</f>
        <v>0</v>
      </c>
      <c r="Q91" s="231">
        <v>0.00027</v>
      </c>
      <c r="R91" s="231">
        <f>Q91*H91</f>
        <v>0.14377500000000001</v>
      </c>
      <c r="S91" s="231">
        <v>0</v>
      </c>
      <c r="T91" s="232">
        <f>S91*H91</f>
        <v>0</v>
      </c>
      <c r="AR91" s="24" t="s">
        <v>152</v>
      </c>
      <c r="AT91" s="24" t="s">
        <v>147</v>
      </c>
      <c r="AU91" s="24" t="s">
        <v>92</v>
      </c>
      <c r="AY91" s="24" t="s">
        <v>145</v>
      </c>
      <c r="BE91" s="233">
        <f>IF(N91="základní",J91,0)</f>
        <v>0</v>
      </c>
      <c r="BF91" s="233">
        <f>IF(N91="snížená",J91,0)</f>
        <v>0</v>
      </c>
      <c r="BG91" s="233">
        <f>IF(N91="zákl. přenesená",J91,0)</f>
        <v>0</v>
      </c>
      <c r="BH91" s="233">
        <f>IF(N91="sníž. přenesená",J91,0)</f>
        <v>0</v>
      </c>
      <c r="BI91" s="233">
        <f>IF(N91="nulová",J91,0)</f>
        <v>0</v>
      </c>
      <c r="BJ91" s="24" t="s">
        <v>90</v>
      </c>
      <c r="BK91" s="233">
        <f>ROUND(I91*H91,2)</f>
        <v>0</v>
      </c>
      <c r="BL91" s="24" t="s">
        <v>152</v>
      </c>
      <c r="BM91" s="24" t="s">
        <v>162</v>
      </c>
    </row>
    <row r="92" s="1" customFormat="1">
      <c r="B92" s="47"/>
      <c r="C92" s="75"/>
      <c r="D92" s="234" t="s">
        <v>154</v>
      </c>
      <c r="E92" s="75"/>
      <c r="F92" s="235" t="s">
        <v>163</v>
      </c>
      <c r="G92" s="75"/>
      <c r="H92" s="75"/>
      <c r="I92" s="192"/>
      <c r="J92" s="75"/>
      <c r="K92" s="75"/>
      <c r="L92" s="73"/>
      <c r="M92" s="236"/>
      <c r="N92" s="48"/>
      <c r="O92" s="48"/>
      <c r="P92" s="48"/>
      <c r="Q92" s="48"/>
      <c r="R92" s="48"/>
      <c r="S92" s="48"/>
      <c r="T92" s="96"/>
      <c r="AT92" s="24" t="s">
        <v>154</v>
      </c>
      <c r="AU92" s="24" t="s">
        <v>92</v>
      </c>
    </row>
    <row r="93" s="11" customFormat="1">
      <c r="B93" s="237"/>
      <c r="C93" s="238"/>
      <c r="D93" s="234" t="s">
        <v>156</v>
      </c>
      <c r="E93" s="239" t="s">
        <v>80</v>
      </c>
      <c r="F93" s="240" t="s">
        <v>164</v>
      </c>
      <c r="G93" s="238"/>
      <c r="H93" s="241">
        <v>72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AT93" s="247" t="s">
        <v>156</v>
      </c>
      <c r="AU93" s="247" t="s">
        <v>92</v>
      </c>
      <c r="AV93" s="11" t="s">
        <v>92</v>
      </c>
      <c r="AW93" s="11" t="s">
        <v>44</v>
      </c>
      <c r="AX93" s="11" t="s">
        <v>82</v>
      </c>
      <c r="AY93" s="247" t="s">
        <v>145</v>
      </c>
    </row>
    <row r="94" s="11" customFormat="1">
      <c r="B94" s="237"/>
      <c r="C94" s="238"/>
      <c r="D94" s="234" t="s">
        <v>156</v>
      </c>
      <c r="E94" s="239" t="s">
        <v>80</v>
      </c>
      <c r="F94" s="240" t="s">
        <v>165</v>
      </c>
      <c r="G94" s="238"/>
      <c r="H94" s="241">
        <v>460.5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AT94" s="247" t="s">
        <v>156</v>
      </c>
      <c r="AU94" s="247" t="s">
        <v>92</v>
      </c>
      <c r="AV94" s="11" t="s">
        <v>92</v>
      </c>
      <c r="AW94" s="11" t="s">
        <v>44</v>
      </c>
      <c r="AX94" s="11" t="s">
        <v>82</v>
      </c>
      <c r="AY94" s="247" t="s">
        <v>145</v>
      </c>
    </row>
    <row r="95" s="12" customFormat="1">
      <c r="B95" s="248"/>
      <c r="C95" s="249"/>
      <c r="D95" s="234" t="s">
        <v>156</v>
      </c>
      <c r="E95" s="250" t="s">
        <v>80</v>
      </c>
      <c r="F95" s="251" t="s">
        <v>166</v>
      </c>
      <c r="G95" s="249"/>
      <c r="H95" s="252">
        <v>532.5</v>
      </c>
      <c r="I95" s="253"/>
      <c r="J95" s="249"/>
      <c r="K95" s="249"/>
      <c r="L95" s="254"/>
      <c r="M95" s="255"/>
      <c r="N95" s="256"/>
      <c r="O95" s="256"/>
      <c r="P95" s="256"/>
      <c r="Q95" s="256"/>
      <c r="R95" s="256"/>
      <c r="S95" s="256"/>
      <c r="T95" s="257"/>
      <c r="AT95" s="258" t="s">
        <v>156</v>
      </c>
      <c r="AU95" s="258" t="s">
        <v>92</v>
      </c>
      <c r="AV95" s="12" t="s">
        <v>152</v>
      </c>
      <c r="AW95" s="12" t="s">
        <v>44</v>
      </c>
      <c r="AX95" s="12" t="s">
        <v>90</v>
      </c>
      <c r="AY95" s="258" t="s">
        <v>145</v>
      </c>
    </row>
    <row r="96" s="1" customFormat="1" ht="25.5" customHeight="1">
      <c r="B96" s="47"/>
      <c r="C96" s="222" t="s">
        <v>167</v>
      </c>
      <c r="D96" s="222" t="s">
        <v>147</v>
      </c>
      <c r="E96" s="223" t="s">
        <v>168</v>
      </c>
      <c r="F96" s="224" t="s">
        <v>169</v>
      </c>
      <c r="G96" s="225" t="s">
        <v>161</v>
      </c>
      <c r="H96" s="226">
        <v>266.25</v>
      </c>
      <c r="I96" s="227"/>
      <c r="J96" s="228">
        <f>ROUND(I96*H96,2)</f>
        <v>0</v>
      </c>
      <c r="K96" s="224" t="s">
        <v>151</v>
      </c>
      <c r="L96" s="73"/>
      <c r="M96" s="229" t="s">
        <v>80</v>
      </c>
      <c r="N96" s="230" t="s">
        <v>52</v>
      </c>
      <c r="O96" s="48"/>
      <c r="P96" s="231">
        <f>O96*H96</f>
        <v>0</v>
      </c>
      <c r="Q96" s="231">
        <v>5.0000000000000002E-05</v>
      </c>
      <c r="R96" s="231">
        <f>Q96*H96</f>
        <v>0.013312500000000001</v>
      </c>
      <c r="S96" s="231">
        <v>0</v>
      </c>
      <c r="T96" s="232">
        <f>S96*H96</f>
        <v>0</v>
      </c>
      <c r="AR96" s="24" t="s">
        <v>152</v>
      </c>
      <c r="AT96" s="24" t="s">
        <v>147</v>
      </c>
      <c r="AU96" s="24" t="s">
        <v>92</v>
      </c>
      <c r="AY96" s="24" t="s">
        <v>145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4" t="s">
        <v>90</v>
      </c>
      <c r="BK96" s="233">
        <f>ROUND(I96*H96,2)</f>
        <v>0</v>
      </c>
      <c r="BL96" s="24" t="s">
        <v>152</v>
      </c>
      <c r="BM96" s="24" t="s">
        <v>170</v>
      </c>
    </row>
    <row r="97" s="1" customFormat="1">
      <c r="B97" s="47"/>
      <c r="C97" s="75"/>
      <c r="D97" s="234" t="s">
        <v>154</v>
      </c>
      <c r="E97" s="75"/>
      <c r="F97" s="235" t="s">
        <v>163</v>
      </c>
      <c r="G97" s="75"/>
      <c r="H97" s="75"/>
      <c r="I97" s="192"/>
      <c r="J97" s="75"/>
      <c r="K97" s="75"/>
      <c r="L97" s="73"/>
      <c r="M97" s="236"/>
      <c r="N97" s="48"/>
      <c r="O97" s="48"/>
      <c r="P97" s="48"/>
      <c r="Q97" s="48"/>
      <c r="R97" s="48"/>
      <c r="S97" s="48"/>
      <c r="T97" s="96"/>
      <c r="AT97" s="24" t="s">
        <v>154</v>
      </c>
      <c r="AU97" s="24" t="s">
        <v>92</v>
      </c>
    </row>
    <row r="98" s="11" customFormat="1">
      <c r="B98" s="237"/>
      <c r="C98" s="238"/>
      <c r="D98" s="234" t="s">
        <v>156</v>
      </c>
      <c r="E98" s="239" t="s">
        <v>80</v>
      </c>
      <c r="F98" s="240" t="s">
        <v>171</v>
      </c>
      <c r="G98" s="238"/>
      <c r="H98" s="241">
        <v>266.25</v>
      </c>
      <c r="I98" s="242"/>
      <c r="J98" s="238"/>
      <c r="K98" s="238"/>
      <c r="L98" s="243"/>
      <c r="M98" s="244"/>
      <c r="N98" s="245"/>
      <c r="O98" s="245"/>
      <c r="P98" s="245"/>
      <c r="Q98" s="245"/>
      <c r="R98" s="245"/>
      <c r="S98" s="245"/>
      <c r="T98" s="246"/>
      <c r="AT98" s="247" t="s">
        <v>156</v>
      </c>
      <c r="AU98" s="247" t="s">
        <v>92</v>
      </c>
      <c r="AV98" s="11" t="s">
        <v>92</v>
      </c>
      <c r="AW98" s="11" t="s">
        <v>44</v>
      </c>
      <c r="AX98" s="11" t="s">
        <v>90</v>
      </c>
      <c r="AY98" s="247" t="s">
        <v>145</v>
      </c>
    </row>
    <row r="99" s="1" customFormat="1" ht="38.25" customHeight="1">
      <c r="B99" s="47"/>
      <c r="C99" s="222" t="s">
        <v>152</v>
      </c>
      <c r="D99" s="222" t="s">
        <v>147</v>
      </c>
      <c r="E99" s="223" t="s">
        <v>172</v>
      </c>
      <c r="F99" s="224" t="s">
        <v>173</v>
      </c>
      <c r="G99" s="225" t="s">
        <v>174</v>
      </c>
      <c r="H99" s="226">
        <v>556.66700000000003</v>
      </c>
      <c r="I99" s="227"/>
      <c r="J99" s="228">
        <f>ROUND(I99*H99,2)</f>
        <v>0</v>
      </c>
      <c r="K99" s="224" t="s">
        <v>151</v>
      </c>
      <c r="L99" s="73"/>
      <c r="M99" s="229" t="s">
        <v>80</v>
      </c>
      <c r="N99" s="230" t="s">
        <v>52</v>
      </c>
      <c r="O99" s="48"/>
      <c r="P99" s="231">
        <f>O99*H99</f>
        <v>0</v>
      </c>
      <c r="Q99" s="231">
        <v>0.00016000000000000001</v>
      </c>
      <c r="R99" s="231">
        <f>Q99*H99</f>
        <v>0.089066720000000016</v>
      </c>
      <c r="S99" s="231">
        <v>0</v>
      </c>
      <c r="T99" s="232">
        <f>S99*H99</f>
        <v>0</v>
      </c>
      <c r="AR99" s="24" t="s">
        <v>152</v>
      </c>
      <c r="AT99" s="24" t="s">
        <v>147</v>
      </c>
      <c r="AU99" s="24" t="s">
        <v>92</v>
      </c>
      <c r="AY99" s="24" t="s">
        <v>145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24" t="s">
        <v>90</v>
      </c>
      <c r="BK99" s="233">
        <f>ROUND(I99*H99,2)</f>
        <v>0</v>
      </c>
      <c r="BL99" s="24" t="s">
        <v>152</v>
      </c>
      <c r="BM99" s="24" t="s">
        <v>175</v>
      </c>
    </row>
    <row r="100" s="11" customFormat="1">
      <c r="B100" s="237"/>
      <c r="C100" s="238"/>
      <c r="D100" s="234" t="s">
        <v>156</v>
      </c>
      <c r="E100" s="239" t="s">
        <v>80</v>
      </c>
      <c r="F100" s="240" t="s">
        <v>176</v>
      </c>
      <c r="G100" s="238"/>
      <c r="H100" s="241">
        <v>13.5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156</v>
      </c>
      <c r="AU100" s="247" t="s">
        <v>92</v>
      </c>
      <c r="AV100" s="11" t="s">
        <v>92</v>
      </c>
      <c r="AW100" s="11" t="s">
        <v>44</v>
      </c>
      <c r="AX100" s="11" t="s">
        <v>82</v>
      </c>
      <c r="AY100" s="247" t="s">
        <v>145</v>
      </c>
    </row>
    <row r="101" s="11" customFormat="1">
      <c r="B101" s="237"/>
      <c r="C101" s="238"/>
      <c r="D101" s="234" t="s">
        <v>156</v>
      </c>
      <c r="E101" s="239" t="s">
        <v>80</v>
      </c>
      <c r="F101" s="240" t="s">
        <v>177</v>
      </c>
      <c r="G101" s="238"/>
      <c r="H101" s="241">
        <v>153.5</v>
      </c>
      <c r="I101" s="242"/>
      <c r="J101" s="238"/>
      <c r="K101" s="238"/>
      <c r="L101" s="243"/>
      <c r="M101" s="244"/>
      <c r="N101" s="245"/>
      <c r="O101" s="245"/>
      <c r="P101" s="245"/>
      <c r="Q101" s="245"/>
      <c r="R101" s="245"/>
      <c r="S101" s="245"/>
      <c r="T101" s="246"/>
      <c r="AT101" s="247" t="s">
        <v>156</v>
      </c>
      <c r="AU101" s="247" t="s">
        <v>92</v>
      </c>
      <c r="AV101" s="11" t="s">
        <v>92</v>
      </c>
      <c r="AW101" s="11" t="s">
        <v>44</v>
      </c>
      <c r="AX101" s="11" t="s">
        <v>82</v>
      </c>
      <c r="AY101" s="247" t="s">
        <v>145</v>
      </c>
    </row>
    <row r="102" s="13" customFormat="1">
      <c r="B102" s="259"/>
      <c r="C102" s="260"/>
      <c r="D102" s="234" t="s">
        <v>156</v>
      </c>
      <c r="E102" s="261" t="s">
        <v>80</v>
      </c>
      <c r="F102" s="262" t="s">
        <v>178</v>
      </c>
      <c r="G102" s="260"/>
      <c r="H102" s="263">
        <v>167</v>
      </c>
      <c r="I102" s="264"/>
      <c r="J102" s="260"/>
      <c r="K102" s="260"/>
      <c r="L102" s="265"/>
      <c r="M102" s="266"/>
      <c r="N102" s="267"/>
      <c r="O102" s="267"/>
      <c r="P102" s="267"/>
      <c r="Q102" s="267"/>
      <c r="R102" s="267"/>
      <c r="S102" s="267"/>
      <c r="T102" s="268"/>
      <c r="AT102" s="269" t="s">
        <v>156</v>
      </c>
      <c r="AU102" s="269" t="s">
        <v>92</v>
      </c>
      <c r="AV102" s="13" t="s">
        <v>167</v>
      </c>
      <c r="AW102" s="13" t="s">
        <v>44</v>
      </c>
      <c r="AX102" s="13" t="s">
        <v>82</v>
      </c>
      <c r="AY102" s="269" t="s">
        <v>145</v>
      </c>
    </row>
    <row r="103" s="11" customFormat="1">
      <c r="B103" s="237"/>
      <c r="C103" s="238"/>
      <c r="D103" s="234" t="s">
        <v>156</v>
      </c>
      <c r="E103" s="239" t="s">
        <v>80</v>
      </c>
      <c r="F103" s="240" t="s">
        <v>179</v>
      </c>
      <c r="G103" s="238"/>
      <c r="H103" s="241">
        <v>556.66700000000003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AT103" s="247" t="s">
        <v>156</v>
      </c>
      <c r="AU103" s="247" t="s">
        <v>92</v>
      </c>
      <c r="AV103" s="11" t="s">
        <v>92</v>
      </c>
      <c r="AW103" s="11" t="s">
        <v>44</v>
      </c>
      <c r="AX103" s="11" t="s">
        <v>90</v>
      </c>
      <c r="AY103" s="247" t="s">
        <v>145</v>
      </c>
    </row>
    <row r="104" s="1" customFormat="1" ht="25.5" customHeight="1">
      <c r="B104" s="47"/>
      <c r="C104" s="222" t="s">
        <v>180</v>
      </c>
      <c r="D104" s="222" t="s">
        <v>147</v>
      </c>
      <c r="E104" s="223" t="s">
        <v>181</v>
      </c>
      <c r="F104" s="224" t="s">
        <v>182</v>
      </c>
      <c r="G104" s="225" t="s">
        <v>183</v>
      </c>
      <c r="H104" s="226">
        <v>167</v>
      </c>
      <c r="I104" s="227"/>
      <c r="J104" s="228">
        <f>ROUND(I104*H104,2)</f>
        <v>0</v>
      </c>
      <c r="K104" s="224" t="s">
        <v>80</v>
      </c>
      <c r="L104" s="73"/>
      <c r="M104" s="229" t="s">
        <v>80</v>
      </c>
      <c r="N104" s="230" t="s">
        <v>52</v>
      </c>
      <c r="O104" s="48"/>
      <c r="P104" s="231">
        <f>O104*H104</f>
        <v>0</v>
      </c>
      <c r="Q104" s="231">
        <v>2.0019999999999998</v>
      </c>
      <c r="R104" s="231">
        <f>Q104*H104</f>
        <v>334.33399999999995</v>
      </c>
      <c r="S104" s="231">
        <v>0</v>
      </c>
      <c r="T104" s="232">
        <f>S104*H104</f>
        <v>0</v>
      </c>
      <c r="AR104" s="24" t="s">
        <v>152</v>
      </c>
      <c r="AT104" s="24" t="s">
        <v>147</v>
      </c>
      <c r="AU104" s="24" t="s">
        <v>92</v>
      </c>
      <c r="AY104" s="24" t="s">
        <v>145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4" t="s">
        <v>90</v>
      </c>
      <c r="BK104" s="233">
        <f>ROUND(I104*H104,2)</f>
        <v>0</v>
      </c>
      <c r="BL104" s="24" t="s">
        <v>152</v>
      </c>
      <c r="BM104" s="24" t="s">
        <v>184</v>
      </c>
    </row>
    <row r="105" s="11" customFormat="1">
      <c r="B105" s="237"/>
      <c r="C105" s="238"/>
      <c r="D105" s="234" t="s">
        <v>156</v>
      </c>
      <c r="E105" s="239" t="s">
        <v>80</v>
      </c>
      <c r="F105" s="240" t="s">
        <v>185</v>
      </c>
      <c r="G105" s="238"/>
      <c r="H105" s="241">
        <v>167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AT105" s="247" t="s">
        <v>156</v>
      </c>
      <c r="AU105" s="247" t="s">
        <v>92</v>
      </c>
      <c r="AV105" s="11" t="s">
        <v>92</v>
      </c>
      <c r="AW105" s="11" t="s">
        <v>44</v>
      </c>
      <c r="AX105" s="11" t="s">
        <v>90</v>
      </c>
      <c r="AY105" s="247" t="s">
        <v>145</v>
      </c>
    </row>
    <row r="106" s="10" customFormat="1" ht="29.88" customHeight="1">
      <c r="B106" s="206"/>
      <c r="C106" s="207"/>
      <c r="D106" s="208" t="s">
        <v>81</v>
      </c>
      <c r="E106" s="220" t="s">
        <v>167</v>
      </c>
      <c r="F106" s="220" t="s">
        <v>186</v>
      </c>
      <c r="G106" s="207"/>
      <c r="H106" s="207"/>
      <c r="I106" s="210"/>
      <c r="J106" s="221">
        <f>BK106</f>
        <v>0</v>
      </c>
      <c r="K106" s="207"/>
      <c r="L106" s="212"/>
      <c r="M106" s="213"/>
      <c r="N106" s="214"/>
      <c r="O106" s="214"/>
      <c r="P106" s="215">
        <f>SUM(P107:P126)</f>
        <v>0</v>
      </c>
      <c r="Q106" s="214"/>
      <c r="R106" s="215">
        <f>SUM(R107:R126)</f>
        <v>19.203619999999997</v>
      </c>
      <c r="S106" s="214"/>
      <c r="T106" s="216">
        <f>SUM(T107:T126)</f>
        <v>0</v>
      </c>
      <c r="AR106" s="217" t="s">
        <v>90</v>
      </c>
      <c r="AT106" s="218" t="s">
        <v>81</v>
      </c>
      <c r="AU106" s="218" t="s">
        <v>90</v>
      </c>
      <c r="AY106" s="217" t="s">
        <v>145</v>
      </c>
      <c r="BK106" s="219">
        <f>SUM(BK107:BK126)</f>
        <v>0</v>
      </c>
    </row>
    <row r="107" s="1" customFormat="1" ht="16.5" customHeight="1">
      <c r="B107" s="47"/>
      <c r="C107" s="222" t="s">
        <v>187</v>
      </c>
      <c r="D107" s="222" t="s">
        <v>147</v>
      </c>
      <c r="E107" s="223" t="s">
        <v>188</v>
      </c>
      <c r="F107" s="224" t="s">
        <v>189</v>
      </c>
      <c r="G107" s="225" t="s">
        <v>150</v>
      </c>
      <c r="H107" s="226">
        <v>265</v>
      </c>
      <c r="I107" s="227"/>
      <c r="J107" s="228">
        <f>ROUND(I107*H107,2)</f>
        <v>0</v>
      </c>
      <c r="K107" s="224" t="s">
        <v>80</v>
      </c>
      <c r="L107" s="73"/>
      <c r="M107" s="229" t="s">
        <v>80</v>
      </c>
      <c r="N107" s="230" t="s">
        <v>52</v>
      </c>
      <c r="O107" s="48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AR107" s="24" t="s">
        <v>152</v>
      </c>
      <c r="AT107" s="24" t="s">
        <v>147</v>
      </c>
      <c r="AU107" s="24" t="s">
        <v>92</v>
      </c>
      <c r="AY107" s="24" t="s">
        <v>145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4" t="s">
        <v>90</v>
      </c>
      <c r="BK107" s="233">
        <f>ROUND(I107*H107,2)</f>
        <v>0</v>
      </c>
      <c r="BL107" s="24" t="s">
        <v>152</v>
      </c>
      <c r="BM107" s="24" t="s">
        <v>190</v>
      </c>
    </row>
    <row r="108" s="1" customFormat="1">
      <c r="B108" s="47"/>
      <c r="C108" s="75"/>
      <c r="D108" s="234" t="s">
        <v>154</v>
      </c>
      <c r="E108" s="75"/>
      <c r="F108" s="235" t="s">
        <v>191</v>
      </c>
      <c r="G108" s="75"/>
      <c r="H108" s="75"/>
      <c r="I108" s="192"/>
      <c r="J108" s="75"/>
      <c r="K108" s="75"/>
      <c r="L108" s="73"/>
      <c r="M108" s="236"/>
      <c r="N108" s="48"/>
      <c r="O108" s="48"/>
      <c r="P108" s="48"/>
      <c r="Q108" s="48"/>
      <c r="R108" s="48"/>
      <c r="S108" s="48"/>
      <c r="T108" s="96"/>
      <c r="AT108" s="24" t="s">
        <v>154</v>
      </c>
      <c r="AU108" s="24" t="s">
        <v>92</v>
      </c>
    </row>
    <row r="109" s="11" customFormat="1">
      <c r="B109" s="237"/>
      <c r="C109" s="238"/>
      <c r="D109" s="234" t="s">
        <v>156</v>
      </c>
      <c r="E109" s="239" t="s">
        <v>80</v>
      </c>
      <c r="F109" s="240" t="s">
        <v>192</v>
      </c>
      <c r="G109" s="238"/>
      <c r="H109" s="241">
        <v>265</v>
      </c>
      <c r="I109" s="242"/>
      <c r="J109" s="238"/>
      <c r="K109" s="238"/>
      <c r="L109" s="243"/>
      <c r="M109" s="244"/>
      <c r="N109" s="245"/>
      <c r="O109" s="245"/>
      <c r="P109" s="245"/>
      <c r="Q109" s="245"/>
      <c r="R109" s="245"/>
      <c r="S109" s="245"/>
      <c r="T109" s="246"/>
      <c r="AT109" s="247" t="s">
        <v>156</v>
      </c>
      <c r="AU109" s="247" t="s">
        <v>92</v>
      </c>
      <c r="AV109" s="11" t="s">
        <v>92</v>
      </c>
      <c r="AW109" s="11" t="s">
        <v>44</v>
      </c>
      <c r="AX109" s="11" t="s">
        <v>90</v>
      </c>
      <c r="AY109" s="247" t="s">
        <v>145</v>
      </c>
    </row>
    <row r="110" s="1" customFormat="1" ht="16.5" customHeight="1">
      <c r="B110" s="47"/>
      <c r="C110" s="270" t="s">
        <v>193</v>
      </c>
      <c r="D110" s="270" t="s">
        <v>194</v>
      </c>
      <c r="E110" s="271" t="s">
        <v>195</v>
      </c>
      <c r="F110" s="272" t="s">
        <v>196</v>
      </c>
      <c r="G110" s="273" t="s">
        <v>161</v>
      </c>
      <c r="H110" s="274">
        <v>1070.5999999999999</v>
      </c>
      <c r="I110" s="275"/>
      <c r="J110" s="276">
        <f>ROUND(I110*H110,2)</f>
        <v>0</v>
      </c>
      <c r="K110" s="272" t="s">
        <v>80</v>
      </c>
      <c r="L110" s="277"/>
      <c r="M110" s="278" t="s">
        <v>80</v>
      </c>
      <c r="N110" s="279" t="s">
        <v>52</v>
      </c>
      <c r="O110" s="48"/>
      <c r="P110" s="231">
        <f>O110*H110</f>
        <v>0</v>
      </c>
      <c r="Q110" s="231">
        <v>0.0064999999999999997</v>
      </c>
      <c r="R110" s="231">
        <f>Q110*H110</f>
        <v>6.958899999999999</v>
      </c>
      <c r="S110" s="231">
        <v>0</v>
      </c>
      <c r="T110" s="232">
        <f>S110*H110</f>
        <v>0</v>
      </c>
      <c r="AR110" s="24" t="s">
        <v>197</v>
      </c>
      <c r="AT110" s="24" t="s">
        <v>194</v>
      </c>
      <c r="AU110" s="24" t="s">
        <v>92</v>
      </c>
      <c r="AY110" s="24" t="s">
        <v>145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24" t="s">
        <v>90</v>
      </c>
      <c r="BK110" s="233">
        <f>ROUND(I110*H110,2)</f>
        <v>0</v>
      </c>
      <c r="BL110" s="24" t="s">
        <v>152</v>
      </c>
      <c r="BM110" s="24" t="s">
        <v>198</v>
      </c>
    </row>
    <row r="111" s="11" customFormat="1">
      <c r="B111" s="237"/>
      <c r="C111" s="238"/>
      <c r="D111" s="234" t="s">
        <v>156</v>
      </c>
      <c r="E111" s="239" t="s">
        <v>80</v>
      </c>
      <c r="F111" s="240" t="s">
        <v>199</v>
      </c>
      <c r="G111" s="238"/>
      <c r="H111" s="241">
        <v>1070.5999999999999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AT111" s="247" t="s">
        <v>156</v>
      </c>
      <c r="AU111" s="247" t="s">
        <v>92</v>
      </c>
      <c r="AV111" s="11" t="s">
        <v>92</v>
      </c>
      <c r="AW111" s="11" t="s">
        <v>44</v>
      </c>
      <c r="AX111" s="11" t="s">
        <v>90</v>
      </c>
      <c r="AY111" s="247" t="s">
        <v>145</v>
      </c>
    </row>
    <row r="112" s="1" customFormat="1" ht="16.5" customHeight="1">
      <c r="B112" s="47"/>
      <c r="C112" s="270" t="s">
        <v>197</v>
      </c>
      <c r="D112" s="270" t="s">
        <v>194</v>
      </c>
      <c r="E112" s="271" t="s">
        <v>200</v>
      </c>
      <c r="F112" s="272" t="s">
        <v>201</v>
      </c>
      <c r="G112" s="273" t="s">
        <v>161</v>
      </c>
      <c r="H112" s="274">
        <v>2141.1999999999998</v>
      </c>
      <c r="I112" s="275"/>
      <c r="J112" s="276">
        <f>ROUND(I112*H112,2)</f>
        <v>0</v>
      </c>
      <c r="K112" s="272" t="s">
        <v>80</v>
      </c>
      <c r="L112" s="277"/>
      <c r="M112" s="278" t="s">
        <v>80</v>
      </c>
      <c r="N112" s="279" t="s">
        <v>52</v>
      </c>
      <c r="O112" s="48"/>
      <c r="P112" s="231">
        <f>O112*H112</f>
        <v>0</v>
      </c>
      <c r="Q112" s="231">
        <v>0.0051999999999999998</v>
      </c>
      <c r="R112" s="231">
        <f>Q112*H112</f>
        <v>11.134239999999998</v>
      </c>
      <c r="S112" s="231">
        <v>0</v>
      </c>
      <c r="T112" s="232">
        <f>S112*H112</f>
        <v>0</v>
      </c>
      <c r="AR112" s="24" t="s">
        <v>197</v>
      </c>
      <c r="AT112" s="24" t="s">
        <v>194</v>
      </c>
      <c r="AU112" s="24" t="s">
        <v>92</v>
      </c>
      <c r="AY112" s="24" t="s">
        <v>145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24" t="s">
        <v>90</v>
      </c>
      <c r="BK112" s="233">
        <f>ROUND(I112*H112,2)</f>
        <v>0</v>
      </c>
      <c r="BL112" s="24" t="s">
        <v>152</v>
      </c>
      <c r="BM112" s="24" t="s">
        <v>202</v>
      </c>
    </row>
    <row r="113" s="11" customFormat="1">
      <c r="B113" s="237"/>
      <c r="C113" s="238"/>
      <c r="D113" s="234" t="s">
        <v>156</v>
      </c>
      <c r="E113" s="239" t="s">
        <v>80</v>
      </c>
      <c r="F113" s="240" t="s">
        <v>203</v>
      </c>
      <c r="G113" s="238"/>
      <c r="H113" s="241">
        <v>2141.1999999999998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AT113" s="247" t="s">
        <v>156</v>
      </c>
      <c r="AU113" s="247" t="s">
        <v>92</v>
      </c>
      <c r="AV113" s="11" t="s">
        <v>92</v>
      </c>
      <c r="AW113" s="11" t="s">
        <v>44</v>
      </c>
      <c r="AX113" s="11" t="s">
        <v>90</v>
      </c>
      <c r="AY113" s="247" t="s">
        <v>145</v>
      </c>
    </row>
    <row r="114" s="1" customFormat="1" ht="16.5" customHeight="1">
      <c r="B114" s="47"/>
      <c r="C114" s="222" t="s">
        <v>204</v>
      </c>
      <c r="D114" s="222" t="s">
        <v>147</v>
      </c>
      <c r="E114" s="223" t="s">
        <v>205</v>
      </c>
      <c r="F114" s="224" t="s">
        <v>206</v>
      </c>
      <c r="G114" s="225" t="s">
        <v>150</v>
      </c>
      <c r="H114" s="226">
        <v>265</v>
      </c>
      <c r="I114" s="227"/>
      <c r="J114" s="228">
        <f>ROUND(I114*H114,2)</f>
        <v>0</v>
      </c>
      <c r="K114" s="224" t="s">
        <v>80</v>
      </c>
      <c r="L114" s="73"/>
      <c r="M114" s="229" t="s">
        <v>80</v>
      </c>
      <c r="N114" s="230" t="s">
        <v>52</v>
      </c>
      <c r="O114" s="48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AR114" s="24" t="s">
        <v>152</v>
      </c>
      <c r="AT114" s="24" t="s">
        <v>147</v>
      </c>
      <c r="AU114" s="24" t="s">
        <v>92</v>
      </c>
      <c r="AY114" s="24" t="s">
        <v>145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24" t="s">
        <v>90</v>
      </c>
      <c r="BK114" s="233">
        <f>ROUND(I114*H114,2)</f>
        <v>0</v>
      </c>
      <c r="BL114" s="24" t="s">
        <v>152</v>
      </c>
      <c r="BM114" s="24" t="s">
        <v>207</v>
      </c>
    </row>
    <row r="115" s="1" customFormat="1">
      <c r="B115" s="47"/>
      <c r="C115" s="75"/>
      <c r="D115" s="234" t="s">
        <v>154</v>
      </c>
      <c r="E115" s="75"/>
      <c r="F115" s="235" t="s">
        <v>191</v>
      </c>
      <c r="G115" s="75"/>
      <c r="H115" s="75"/>
      <c r="I115" s="192"/>
      <c r="J115" s="75"/>
      <c r="K115" s="75"/>
      <c r="L115" s="73"/>
      <c r="M115" s="236"/>
      <c r="N115" s="48"/>
      <c r="O115" s="48"/>
      <c r="P115" s="48"/>
      <c r="Q115" s="48"/>
      <c r="R115" s="48"/>
      <c r="S115" s="48"/>
      <c r="T115" s="96"/>
      <c r="AT115" s="24" t="s">
        <v>154</v>
      </c>
      <c r="AU115" s="24" t="s">
        <v>92</v>
      </c>
    </row>
    <row r="116" s="11" customFormat="1">
      <c r="B116" s="237"/>
      <c r="C116" s="238"/>
      <c r="D116" s="234" t="s">
        <v>156</v>
      </c>
      <c r="E116" s="239" t="s">
        <v>80</v>
      </c>
      <c r="F116" s="240" t="s">
        <v>208</v>
      </c>
      <c r="G116" s="238"/>
      <c r="H116" s="241">
        <v>265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AT116" s="247" t="s">
        <v>156</v>
      </c>
      <c r="AU116" s="247" t="s">
        <v>92</v>
      </c>
      <c r="AV116" s="11" t="s">
        <v>92</v>
      </c>
      <c r="AW116" s="11" t="s">
        <v>44</v>
      </c>
      <c r="AX116" s="11" t="s">
        <v>90</v>
      </c>
      <c r="AY116" s="247" t="s">
        <v>145</v>
      </c>
    </row>
    <row r="117" s="1" customFormat="1" ht="38.25" customHeight="1">
      <c r="B117" s="47"/>
      <c r="C117" s="222" t="s">
        <v>209</v>
      </c>
      <c r="D117" s="222" t="s">
        <v>147</v>
      </c>
      <c r="E117" s="223" t="s">
        <v>210</v>
      </c>
      <c r="F117" s="224" t="s">
        <v>211</v>
      </c>
      <c r="G117" s="225" t="s">
        <v>161</v>
      </c>
      <c r="H117" s="226">
        <v>28</v>
      </c>
      <c r="I117" s="227"/>
      <c r="J117" s="228">
        <f>ROUND(I117*H117,2)</f>
        <v>0</v>
      </c>
      <c r="K117" s="224" t="s">
        <v>151</v>
      </c>
      <c r="L117" s="73"/>
      <c r="M117" s="229" t="s">
        <v>80</v>
      </c>
      <c r="N117" s="230" t="s">
        <v>52</v>
      </c>
      <c r="O117" s="48"/>
      <c r="P117" s="231">
        <f>O117*H117</f>
        <v>0</v>
      </c>
      <c r="Q117" s="231">
        <v>0.039660000000000001</v>
      </c>
      <c r="R117" s="231">
        <f>Q117*H117</f>
        <v>1.1104799999999999</v>
      </c>
      <c r="S117" s="231">
        <v>0</v>
      </c>
      <c r="T117" s="232">
        <f>S117*H117</f>
        <v>0</v>
      </c>
      <c r="AR117" s="24" t="s">
        <v>152</v>
      </c>
      <c r="AT117" s="24" t="s">
        <v>147</v>
      </c>
      <c r="AU117" s="24" t="s">
        <v>92</v>
      </c>
      <c r="AY117" s="24" t="s">
        <v>145</v>
      </c>
      <c r="BE117" s="233">
        <f>IF(N117="základní",J117,0)</f>
        <v>0</v>
      </c>
      <c r="BF117" s="233">
        <f>IF(N117="snížená",J117,0)</f>
        <v>0</v>
      </c>
      <c r="BG117" s="233">
        <f>IF(N117="zákl. přenesená",J117,0)</f>
        <v>0</v>
      </c>
      <c r="BH117" s="233">
        <f>IF(N117="sníž. přenesená",J117,0)</f>
        <v>0</v>
      </c>
      <c r="BI117" s="233">
        <f>IF(N117="nulová",J117,0)</f>
        <v>0</v>
      </c>
      <c r="BJ117" s="24" t="s">
        <v>90</v>
      </c>
      <c r="BK117" s="233">
        <f>ROUND(I117*H117,2)</f>
        <v>0</v>
      </c>
      <c r="BL117" s="24" t="s">
        <v>152</v>
      </c>
      <c r="BM117" s="24" t="s">
        <v>212</v>
      </c>
    </row>
    <row r="118" s="1" customFormat="1">
      <c r="B118" s="47"/>
      <c r="C118" s="75"/>
      <c r="D118" s="234" t="s">
        <v>154</v>
      </c>
      <c r="E118" s="75"/>
      <c r="F118" s="235" t="s">
        <v>213</v>
      </c>
      <c r="G118" s="75"/>
      <c r="H118" s="75"/>
      <c r="I118" s="192"/>
      <c r="J118" s="75"/>
      <c r="K118" s="75"/>
      <c r="L118" s="73"/>
      <c r="M118" s="236"/>
      <c r="N118" s="48"/>
      <c r="O118" s="48"/>
      <c r="P118" s="48"/>
      <c r="Q118" s="48"/>
      <c r="R118" s="48"/>
      <c r="S118" s="48"/>
      <c r="T118" s="96"/>
      <c r="AT118" s="24" t="s">
        <v>154</v>
      </c>
      <c r="AU118" s="24" t="s">
        <v>92</v>
      </c>
    </row>
    <row r="119" s="11" customFormat="1">
      <c r="B119" s="237"/>
      <c r="C119" s="238"/>
      <c r="D119" s="234" t="s">
        <v>156</v>
      </c>
      <c r="E119" s="239" t="s">
        <v>80</v>
      </c>
      <c r="F119" s="240" t="s">
        <v>214</v>
      </c>
      <c r="G119" s="238"/>
      <c r="H119" s="241">
        <v>28.5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AT119" s="247" t="s">
        <v>156</v>
      </c>
      <c r="AU119" s="247" t="s">
        <v>92</v>
      </c>
      <c r="AV119" s="11" t="s">
        <v>92</v>
      </c>
      <c r="AW119" s="11" t="s">
        <v>44</v>
      </c>
      <c r="AX119" s="11" t="s">
        <v>82</v>
      </c>
      <c r="AY119" s="247" t="s">
        <v>145</v>
      </c>
    </row>
    <row r="120" s="11" customFormat="1">
      <c r="B120" s="237"/>
      <c r="C120" s="238"/>
      <c r="D120" s="234" t="s">
        <v>156</v>
      </c>
      <c r="E120" s="239" t="s">
        <v>80</v>
      </c>
      <c r="F120" s="240" t="s">
        <v>215</v>
      </c>
      <c r="G120" s="238"/>
      <c r="H120" s="241">
        <v>28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156</v>
      </c>
      <c r="AU120" s="247" t="s">
        <v>92</v>
      </c>
      <c r="AV120" s="11" t="s">
        <v>92</v>
      </c>
      <c r="AW120" s="11" t="s">
        <v>44</v>
      </c>
      <c r="AX120" s="11" t="s">
        <v>90</v>
      </c>
      <c r="AY120" s="247" t="s">
        <v>145</v>
      </c>
    </row>
    <row r="121" s="1" customFormat="1" ht="16.5" customHeight="1">
      <c r="B121" s="47"/>
      <c r="C121" s="222" t="s">
        <v>216</v>
      </c>
      <c r="D121" s="222" t="s">
        <v>147</v>
      </c>
      <c r="E121" s="223" t="s">
        <v>217</v>
      </c>
      <c r="F121" s="224" t="s">
        <v>218</v>
      </c>
      <c r="G121" s="225" t="s">
        <v>150</v>
      </c>
      <c r="H121" s="226">
        <v>265</v>
      </c>
      <c r="I121" s="227"/>
      <c r="J121" s="228">
        <f>ROUND(I121*H121,2)</f>
        <v>0</v>
      </c>
      <c r="K121" s="224" t="s">
        <v>151</v>
      </c>
      <c r="L121" s="73"/>
      <c r="M121" s="229" t="s">
        <v>80</v>
      </c>
      <c r="N121" s="230" t="s">
        <v>52</v>
      </c>
      <c r="O121" s="48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AR121" s="24" t="s">
        <v>152</v>
      </c>
      <c r="AT121" s="24" t="s">
        <v>147</v>
      </c>
      <c r="AU121" s="24" t="s">
        <v>92</v>
      </c>
      <c r="AY121" s="24" t="s">
        <v>145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24" t="s">
        <v>90</v>
      </c>
      <c r="BK121" s="233">
        <f>ROUND(I121*H121,2)</f>
        <v>0</v>
      </c>
      <c r="BL121" s="24" t="s">
        <v>152</v>
      </c>
      <c r="BM121" s="24" t="s">
        <v>219</v>
      </c>
    </row>
    <row r="122" s="1" customFormat="1">
      <c r="B122" s="47"/>
      <c r="C122" s="75"/>
      <c r="D122" s="234" t="s">
        <v>154</v>
      </c>
      <c r="E122" s="75"/>
      <c r="F122" s="235" t="s">
        <v>220</v>
      </c>
      <c r="G122" s="75"/>
      <c r="H122" s="75"/>
      <c r="I122" s="192"/>
      <c r="J122" s="75"/>
      <c r="K122" s="75"/>
      <c r="L122" s="73"/>
      <c r="M122" s="236"/>
      <c r="N122" s="48"/>
      <c r="O122" s="48"/>
      <c r="P122" s="48"/>
      <c r="Q122" s="48"/>
      <c r="R122" s="48"/>
      <c r="S122" s="48"/>
      <c r="T122" s="96"/>
      <c r="AT122" s="24" t="s">
        <v>154</v>
      </c>
      <c r="AU122" s="24" t="s">
        <v>92</v>
      </c>
    </row>
    <row r="123" s="11" customFormat="1">
      <c r="B123" s="237"/>
      <c r="C123" s="238"/>
      <c r="D123" s="234" t="s">
        <v>156</v>
      </c>
      <c r="E123" s="239" t="s">
        <v>80</v>
      </c>
      <c r="F123" s="240" t="s">
        <v>221</v>
      </c>
      <c r="G123" s="238"/>
      <c r="H123" s="241">
        <v>265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AT123" s="247" t="s">
        <v>156</v>
      </c>
      <c r="AU123" s="247" t="s">
        <v>92</v>
      </c>
      <c r="AV123" s="11" t="s">
        <v>92</v>
      </c>
      <c r="AW123" s="11" t="s">
        <v>44</v>
      </c>
      <c r="AX123" s="11" t="s">
        <v>90</v>
      </c>
      <c r="AY123" s="247" t="s">
        <v>145</v>
      </c>
    </row>
    <row r="124" s="1" customFormat="1" ht="16.5" customHeight="1">
      <c r="B124" s="47"/>
      <c r="C124" s="222" t="s">
        <v>222</v>
      </c>
      <c r="D124" s="222" t="s">
        <v>147</v>
      </c>
      <c r="E124" s="223" t="s">
        <v>223</v>
      </c>
      <c r="F124" s="224" t="s">
        <v>224</v>
      </c>
      <c r="G124" s="225" t="s">
        <v>150</v>
      </c>
      <c r="H124" s="226">
        <v>265</v>
      </c>
      <c r="I124" s="227"/>
      <c r="J124" s="228">
        <f>ROUND(I124*H124,2)</f>
        <v>0</v>
      </c>
      <c r="K124" s="224" t="s">
        <v>151</v>
      </c>
      <c r="L124" s="73"/>
      <c r="M124" s="229" t="s">
        <v>80</v>
      </c>
      <c r="N124" s="230" t="s">
        <v>52</v>
      </c>
      <c r="O124" s="48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AR124" s="24" t="s">
        <v>152</v>
      </c>
      <c r="AT124" s="24" t="s">
        <v>147</v>
      </c>
      <c r="AU124" s="24" t="s">
        <v>92</v>
      </c>
      <c r="AY124" s="24" t="s">
        <v>145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24" t="s">
        <v>90</v>
      </c>
      <c r="BK124" s="233">
        <f>ROUND(I124*H124,2)</f>
        <v>0</v>
      </c>
      <c r="BL124" s="24" t="s">
        <v>152</v>
      </c>
      <c r="BM124" s="24" t="s">
        <v>225</v>
      </c>
    </row>
    <row r="125" s="1" customFormat="1">
      <c r="B125" s="47"/>
      <c r="C125" s="75"/>
      <c r="D125" s="234" t="s">
        <v>154</v>
      </c>
      <c r="E125" s="75"/>
      <c r="F125" s="235" t="s">
        <v>220</v>
      </c>
      <c r="G125" s="75"/>
      <c r="H125" s="75"/>
      <c r="I125" s="192"/>
      <c r="J125" s="75"/>
      <c r="K125" s="75"/>
      <c r="L125" s="73"/>
      <c r="M125" s="236"/>
      <c r="N125" s="48"/>
      <c r="O125" s="48"/>
      <c r="P125" s="48"/>
      <c r="Q125" s="48"/>
      <c r="R125" s="48"/>
      <c r="S125" s="48"/>
      <c r="T125" s="96"/>
      <c r="AT125" s="24" t="s">
        <v>154</v>
      </c>
      <c r="AU125" s="24" t="s">
        <v>92</v>
      </c>
    </row>
    <row r="126" s="11" customFormat="1">
      <c r="B126" s="237"/>
      <c r="C126" s="238"/>
      <c r="D126" s="234" t="s">
        <v>156</v>
      </c>
      <c r="E126" s="239" t="s">
        <v>80</v>
      </c>
      <c r="F126" s="240" t="s">
        <v>221</v>
      </c>
      <c r="G126" s="238"/>
      <c r="H126" s="241">
        <v>265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AT126" s="247" t="s">
        <v>156</v>
      </c>
      <c r="AU126" s="247" t="s">
        <v>92</v>
      </c>
      <c r="AV126" s="11" t="s">
        <v>92</v>
      </c>
      <c r="AW126" s="11" t="s">
        <v>44</v>
      </c>
      <c r="AX126" s="11" t="s">
        <v>90</v>
      </c>
      <c r="AY126" s="247" t="s">
        <v>145</v>
      </c>
    </row>
    <row r="127" s="10" customFormat="1" ht="29.88" customHeight="1">
      <c r="B127" s="206"/>
      <c r="C127" s="207"/>
      <c r="D127" s="208" t="s">
        <v>81</v>
      </c>
      <c r="E127" s="220" t="s">
        <v>204</v>
      </c>
      <c r="F127" s="220" t="s">
        <v>226</v>
      </c>
      <c r="G127" s="207"/>
      <c r="H127" s="207"/>
      <c r="I127" s="210"/>
      <c r="J127" s="221">
        <f>BK127</f>
        <v>0</v>
      </c>
      <c r="K127" s="207"/>
      <c r="L127" s="212"/>
      <c r="M127" s="213"/>
      <c r="N127" s="214"/>
      <c r="O127" s="214"/>
      <c r="P127" s="215">
        <f>SUM(P128:P169)</f>
        <v>0</v>
      </c>
      <c r="Q127" s="214"/>
      <c r="R127" s="215">
        <f>SUM(R128:R169)</f>
        <v>13.748539199999998</v>
      </c>
      <c r="S127" s="214"/>
      <c r="T127" s="216">
        <f>SUM(T128:T169)</f>
        <v>44.226909999999997</v>
      </c>
      <c r="AR127" s="217" t="s">
        <v>90</v>
      </c>
      <c r="AT127" s="218" t="s">
        <v>81</v>
      </c>
      <c r="AU127" s="218" t="s">
        <v>90</v>
      </c>
      <c r="AY127" s="217" t="s">
        <v>145</v>
      </c>
      <c r="BK127" s="219">
        <f>SUM(BK128:BK169)</f>
        <v>0</v>
      </c>
    </row>
    <row r="128" s="1" customFormat="1" ht="25.5" customHeight="1">
      <c r="B128" s="47"/>
      <c r="C128" s="222" t="s">
        <v>227</v>
      </c>
      <c r="D128" s="222" t="s">
        <v>147</v>
      </c>
      <c r="E128" s="223" t="s">
        <v>228</v>
      </c>
      <c r="F128" s="224" t="s">
        <v>229</v>
      </c>
      <c r="G128" s="225" t="s">
        <v>161</v>
      </c>
      <c r="H128" s="226">
        <v>2120</v>
      </c>
      <c r="I128" s="227"/>
      <c r="J128" s="228">
        <f>ROUND(I128*H128,2)</f>
        <v>0</v>
      </c>
      <c r="K128" s="224" t="s">
        <v>151</v>
      </c>
      <c r="L128" s="73"/>
      <c r="M128" s="229" t="s">
        <v>80</v>
      </c>
      <c r="N128" s="230" t="s">
        <v>52</v>
      </c>
      <c r="O128" s="48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AR128" s="24" t="s">
        <v>152</v>
      </c>
      <c r="AT128" s="24" t="s">
        <v>147</v>
      </c>
      <c r="AU128" s="24" t="s">
        <v>92</v>
      </c>
      <c r="AY128" s="24" t="s">
        <v>145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24" t="s">
        <v>90</v>
      </c>
      <c r="BK128" s="233">
        <f>ROUND(I128*H128,2)</f>
        <v>0</v>
      </c>
      <c r="BL128" s="24" t="s">
        <v>152</v>
      </c>
      <c r="BM128" s="24" t="s">
        <v>230</v>
      </c>
    </row>
    <row r="129" s="1" customFormat="1">
      <c r="B129" s="47"/>
      <c r="C129" s="75"/>
      <c r="D129" s="234" t="s">
        <v>154</v>
      </c>
      <c r="E129" s="75"/>
      <c r="F129" s="235" t="s">
        <v>231</v>
      </c>
      <c r="G129" s="75"/>
      <c r="H129" s="75"/>
      <c r="I129" s="192"/>
      <c r="J129" s="75"/>
      <c r="K129" s="75"/>
      <c r="L129" s="73"/>
      <c r="M129" s="236"/>
      <c r="N129" s="48"/>
      <c r="O129" s="48"/>
      <c r="P129" s="48"/>
      <c r="Q129" s="48"/>
      <c r="R129" s="48"/>
      <c r="S129" s="48"/>
      <c r="T129" s="96"/>
      <c r="AT129" s="24" t="s">
        <v>154</v>
      </c>
      <c r="AU129" s="24" t="s">
        <v>92</v>
      </c>
    </row>
    <row r="130" s="11" customFormat="1">
      <c r="B130" s="237"/>
      <c r="C130" s="238"/>
      <c r="D130" s="234" t="s">
        <v>156</v>
      </c>
      <c r="E130" s="239" t="s">
        <v>80</v>
      </c>
      <c r="F130" s="240" t="s">
        <v>232</v>
      </c>
      <c r="G130" s="238"/>
      <c r="H130" s="241">
        <v>2120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AT130" s="247" t="s">
        <v>156</v>
      </c>
      <c r="AU130" s="247" t="s">
        <v>92</v>
      </c>
      <c r="AV130" s="11" t="s">
        <v>92</v>
      </c>
      <c r="AW130" s="11" t="s">
        <v>44</v>
      </c>
      <c r="AX130" s="11" t="s">
        <v>90</v>
      </c>
      <c r="AY130" s="247" t="s">
        <v>145</v>
      </c>
    </row>
    <row r="131" s="1" customFormat="1" ht="25.5" customHeight="1">
      <c r="B131" s="47"/>
      <c r="C131" s="222" t="s">
        <v>233</v>
      </c>
      <c r="D131" s="222" t="s">
        <v>147</v>
      </c>
      <c r="E131" s="223" t="s">
        <v>234</v>
      </c>
      <c r="F131" s="224" t="s">
        <v>235</v>
      </c>
      <c r="G131" s="225" t="s">
        <v>161</v>
      </c>
      <c r="H131" s="226">
        <v>2120</v>
      </c>
      <c r="I131" s="227"/>
      <c r="J131" s="228">
        <f>ROUND(I131*H131,2)</f>
        <v>0</v>
      </c>
      <c r="K131" s="224" t="s">
        <v>151</v>
      </c>
      <c r="L131" s="73"/>
      <c r="M131" s="229" t="s">
        <v>80</v>
      </c>
      <c r="N131" s="230" t="s">
        <v>52</v>
      </c>
      <c r="O131" s="48"/>
      <c r="P131" s="231">
        <f>O131*H131</f>
        <v>0</v>
      </c>
      <c r="Q131" s="231">
        <v>0.00014999999999999999</v>
      </c>
      <c r="R131" s="231">
        <f>Q131*H131</f>
        <v>0.31799999999999995</v>
      </c>
      <c r="S131" s="231">
        <v>0</v>
      </c>
      <c r="T131" s="232">
        <f>S131*H131</f>
        <v>0</v>
      </c>
      <c r="AR131" s="24" t="s">
        <v>152</v>
      </c>
      <c r="AT131" s="24" t="s">
        <v>147</v>
      </c>
      <c r="AU131" s="24" t="s">
        <v>92</v>
      </c>
      <c r="AY131" s="24" t="s">
        <v>145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24" t="s">
        <v>90</v>
      </c>
      <c r="BK131" s="233">
        <f>ROUND(I131*H131,2)</f>
        <v>0</v>
      </c>
      <c r="BL131" s="24" t="s">
        <v>152</v>
      </c>
      <c r="BM131" s="24" t="s">
        <v>236</v>
      </c>
    </row>
    <row r="132" s="1" customFormat="1">
      <c r="B132" s="47"/>
      <c r="C132" s="75"/>
      <c r="D132" s="234" t="s">
        <v>154</v>
      </c>
      <c r="E132" s="75"/>
      <c r="F132" s="235" t="s">
        <v>231</v>
      </c>
      <c r="G132" s="75"/>
      <c r="H132" s="75"/>
      <c r="I132" s="192"/>
      <c r="J132" s="75"/>
      <c r="K132" s="75"/>
      <c r="L132" s="73"/>
      <c r="M132" s="236"/>
      <c r="N132" s="48"/>
      <c r="O132" s="48"/>
      <c r="P132" s="48"/>
      <c r="Q132" s="48"/>
      <c r="R132" s="48"/>
      <c r="S132" s="48"/>
      <c r="T132" s="96"/>
      <c r="AT132" s="24" t="s">
        <v>154</v>
      </c>
      <c r="AU132" s="24" t="s">
        <v>92</v>
      </c>
    </row>
    <row r="133" s="11" customFormat="1">
      <c r="B133" s="237"/>
      <c r="C133" s="238"/>
      <c r="D133" s="234" t="s">
        <v>156</v>
      </c>
      <c r="E133" s="239" t="s">
        <v>80</v>
      </c>
      <c r="F133" s="240" t="s">
        <v>232</v>
      </c>
      <c r="G133" s="238"/>
      <c r="H133" s="241">
        <v>2120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AT133" s="247" t="s">
        <v>156</v>
      </c>
      <c r="AU133" s="247" t="s">
        <v>92</v>
      </c>
      <c r="AV133" s="11" t="s">
        <v>92</v>
      </c>
      <c r="AW133" s="11" t="s">
        <v>44</v>
      </c>
      <c r="AX133" s="11" t="s">
        <v>90</v>
      </c>
      <c r="AY133" s="247" t="s">
        <v>145</v>
      </c>
    </row>
    <row r="134" s="1" customFormat="1" ht="16.5" customHeight="1">
      <c r="B134" s="47"/>
      <c r="C134" s="222" t="s">
        <v>10</v>
      </c>
      <c r="D134" s="222" t="s">
        <v>147</v>
      </c>
      <c r="E134" s="223" t="s">
        <v>237</v>
      </c>
      <c r="F134" s="224" t="s">
        <v>238</v>
      </c>
      <c r="G134" s="225" t="s">
        <v>239</v>
      </c>
      <c r="H134" s="226">
        <v>541.55399999999997</v>
      </c>
      <c r="I134" s="227"/>
      <c r="J134" s="228">
        <f>ROUND(I134*H134,2)</f>
        <v>0</v>
      </c>
      <c r="K134" s="224" t="s">
        <v>151</v>
      </c>
      <c r="L134" s="73"/>
      <c r="M134" s="229" t="s">
        <v>80</v>
      </c>
      <c r="N134" s="230" t="s">
        <v>52</v>
      </c>
      <c r="O134" s="48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4" t="s">
        <v>152</v>
      </c>
      <c r="AT134" s="24" t="s">
        <v>147</v>
      </c>
      <c r="AU134" s="24" t="s">
        <v>92</v>
      </c>
      <c r="AY134" s="24" t="s">
        <v>145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4" t="s">
        <v>90</v>
      </c>
      <c r="BK134" s="233">
        <f>ROUND(I134*H134,2)</f>
        <v>0</v>
      </c>
      <c r="BL134" s="24" t="s">
        <v>152</v>
      </c>
      <c r="BM134" s="24" t="s">
        <v>240</v>
      </c>
    </row>
    <row r="135" s="1" customFormat="1">
      <c r="B135" s="47"/>
      <c r="C135" s="75"/>
      <c r="D135" s="234" t="s">
        <v>154</v>
      </c>
      <c r="E135" s="75"/>
      <c r="F135" s="235" t="s">
        <v>241</v>
      </c>
      <c r="G135" s="75"/>
      <c r="H135" s="75"/>
      <c r="I135" s="192"/>
      <c r="J135" s="75"/>
      <c r="K135" s="75"/>
      <c r="L135" s="73"/>
      <c r="M135" s="236"/>
      <c r="N135" s="48"/>
      <c r="O135" s="48"/>
      <c r="P135" s="48"/>
      <c r="Q135" s="48"/>
      <c r="R135" s="48"/>
      <c r="S135" s="48"/>
      <c r="T135" s="96"/>
      <c r="AT135" s="24" t="s">
        <v>154</v>
      </c>
      <c r="AU135" s="24" t="s">
        <v>92</v>
      </c>
    </row>
    <row r="136" s="14" customFormat="1">
      <c r="B136" s="280"/>
      <c r="C136" s="281"/>
      <c r="D136" s="234" t="s">
        <v>156</v>
      </c>
      <c r="E136" s="282" t="s">
        <v>80</v>
      </c>
      <c r="F136" s="283" t="s">
        <v>242</v>
      </c>
      <c r="G136" s="281"/>
      <c r="H136" s="282" t="s">
        <v>80</v>
      </c>
      <c r="I136" s="284"/>
      <c r="J136" s="281"/>
      <c r="K136" s="281"/>
      <c r="L136" s="285"/>
      <c r="M136" s="286"/>
      <c r="N136" s="287"/>
      <c r="O136" s="287"/>
      <c r="P136" s="287"/>
      <c r="Q136" s="287"/>
      <c r="R136" s="287"/>
      <c r="S136" s="287"/>
      <c r="T136" s="288"/>
      <c r="AT136" s="289" t="s">
        <v>156</v>
      </c>
      <c r="AU136" s="289" t="s">
        <v>92</v>
      </c>
      <c r="AV136" s="14" t="s">
        <v>90</v>
      </c>
      <c r="AW136" s="14" t="s">
        <v>44</v>
      </c>
      <c r="AX136" s="14" t="s">
        <v>82</v>
      </c>
      <c r="AY136" s="289" t="s">
        <v>145</v>
      </c>
    </row>
    <row r="137" s="11" customFormat="1">
      <c r="B137" s="237"/>
      <c r="C137" s="238"/>
      <c r="D137" s="234" t="s">
        <v>156</v>
      </c>
      <c r="E137" s="239" t="s">
        <v>80</v>
      </c>
      <c r="F137" s="240" t="s">
        <v>243</v>
      </c>
      <c r="G137" s="238"/>
      <c r="H137" s="241">
        <v>541.55399999999997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156</v>
      </c>
      <c r="AU137" s="247" t="s">
        <v>92</v>
      </c>
      <c r="AV137" s="11" t="s">
        <v>92</v>
      </c>
      <c r="AW137" s="11" t="s">
        <v>44</v>
      </c>
      <c r="AX137" s="11" t="s">
        <v>90</v>
      </c>
      <c r="AY137" s="247" t="s">
        <v>145</v>
      </c>
    </row>
    <row r="138" s="1" customFormat="1" ht="16.5" customHeight="1">
      <c r="B138" s="47"/>
      <c r="C138" s="222" t="s">
        <v>244</v>
      </c>
      <c r="D138" s="222" t="s">
        <v>147</v>
      </c>
      <c r="E138" s="223" t="s">
        <v>245</v>
      </c>
      <c r="F138" s="224" t="s">
        <v>246</v>
      </c>
      <c r="G138" s="225" t="s">
        <v>239</v>
      </c>
      <c r="H138" s="226">
        <v>54.155000000000001</v>
      </c>
      <c r="I138" s="227"/>
      <c r="J138" s="228">
        <f>ROUND(I138*H138,2)</f>
        <v>0</v>
      </c>
      <c r="K138" s="224" t="s">
        <v>151</v>
      </c>
      <c r="L138" s="73"/>
      <c r="M138" s="229" t="s">
        <v>80</v>
      </c>
      <c r="N138" s="230" t="s">
        <v>52</v>
      </c>
      <c r="O138" s="48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4" t="s">
        <v>152</v>
      </c>
      <c r="AT138" s="24" t="s">
        <v>147</v>
      </c>
      <c r="AU138" s="24" t="s">
        <v>92</v>
      </c>
      <c r="AY138" s="24" t="s">
        <v>145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24" t="s">
        <v>90</v>
      </c>
      <c r="BK138" s="233">
        <f>ROUND(I138*H138,2)</f>
        <v>0</v>
      </c>
      <c r="BL138" s="24" t="s">
        <v>152</v>
      </c>
      <c r="BM138" s="24" t="s">
        <v>247</v>
      </c>
    </row>
    <row r="139" s="1" customFormat="1">
      <c r="B139" s="47"/>
      <c r="C139" s="75"/>
      <c r="D139" s="234" t="s">
        <v>154</v>
      </c>
      <c r="E139" s="75"/>
      <c r="F139" s="235" t="s">
        <v>241</v>
      </c>
      <c r="G139" s="75"/>
      <c r="H139" s="75"/>
      <c r="I139" s="192"/>
      <c r="J139" s="75"/>
      <c r="K139" s="75"/>
      <c r="L139" s="73"/>
      <c r="M139" s="236"/>
      <c r="N139" s="48"/>
      <c r="O139" s="48"/>
      <c r="P139" s="48"/>
      <c r="Q139" s="48"/>
      <c r="R139" s="48"/>
      <c r="S139" s="48"/>
      <c r="T139" s="96"/>
      <c r="AT139" s="24" t="s">
        <v>154</v>
      </c>
      <c r="AU139" s="24" t="s">
        <v>92</v>
      </c>
    </row>
    <row r="140" s="11" customFormat="1">
      <c r="B140" s="237"/>
      <c r="C140" s="238"/>
      <c r="D140" s="234" t="s">
        <v>156</v>
      </c>
      <c r="E140" s="239" t="s">
        <v>80</v>
      </c>
      <c r="F140" s="240" t="s">
        <v>248</v>
      </c>
      <c r="G140" s="238"/>
      <c r="H140" s="241">
        <v>54.155000000000001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156</v>
      </c>
      <c r="AU140" s="247" t="s">
        <v>92</v>
      </c>
      <c r="AV140" s="11" t="s">
        <v>92</v>
      </c>
      <c r="AW140" s="11" t="s">
        <v>44</v>
      </c>
      <c r="AX140" s="11" t="s">
        <v>90</v>
      </c>
      <c r="AY140" s="247" t="s">
        <v>145</v>
      </c>
    </row>
    <row r="141" s="1" customFormat="1" ht="16.5" customHeight="1">
      <c r="B141" s="47"/>
      <c r="C141" s="222" t="s">
        <v>249</v>
      </c>
      <c r="D141" s="222" t="s">
        <v>147</v>
      </c>
      <c r="E141" s="223" t="s">
        <v>250</v>
      </c>
      <c r="F141" s="224" t="s">
        <v>251</v>
      </c>
      <c r="G141" s="225" t="s">
        <v>239</v>
      </c>
      <c r="H141" s="226">
        <v>180.518</v>
      </c>
      <c r="I141" s="227"/>
      <c r="J141" s="228">
        <f>ROUND(I141*H141,2)</f>
        <v>0</v>
      </c>
      <c r="K141" s="224" t="s">
        <v>151</v>
      </c>
      <c r="L141" s="73"/>
      <c r="M141" s="229" t="s">
        <v>80</v>
      </c>
      <c r="N141" s="230" t="s">
        <v>52</v>
      </c>
      <c r="O141" s="48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AR141" s="24" t="s">
        <v>152</v>
      </c>
      <c r="AT141" s="24" t="s">
        <v>147</v>
      </c>
      <c r="AU141" s="24" t="s">
        <v>92</v>
      </c>
      <c r="AY141" s="24" t="s">
        <v>145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24" t="s">
        <v>90</v>
      </c>
      <c r="BK141" s="233">
        <f>ROUND(I141*H141,2)</f>
        <v>0</v>
      </c>
      <c r="BL141" s="24" t="s">
        <v>152</v>
      </c>
      <c r="BM141" s="24" t="s">
        <v>252</v>
      </c>
    </row>
    <row r="142" s="1" customFormat="1">
      <c r="B142" s="47"/>
      <c r="C142" s="75"/>
      <c r="D142" s="234" t="s">
        <v>154</v>
      </c>
      <c r="E142" s="75"/>
      <c r="F142" s="235" t="s">
        <v>241</v>
      </c>
      <c r="G142" s="75"/>
      <c r="H142" s="75"/>
      <c r="I142" s="192"/>
      <c r="J142" s="75"/>
      <c r="K142" s="75"/>
      <c r="L142" s="73"/>
      <c r="M142" s="236"/>
      <c r="N142" s="48"/>
      <c r="O142" s="48"/>
      <c r="P142" s="48"/>
      <c r="Q142" s="48"/>
      <c r="R142" s="48"/>
      <c r="S142" s="48"/>
      <c r="T142" s="96"/>
      <c r="AT142" s="24" t="s">
        <v>154</v>
      </c>
      <c r="AU142" s="24" t="s">
        <v>92</v>
      </c>
    </row>
    <row r="143" s="14" customFormat="1">
      <c r="B143" s="280"/>
      <c r="C143" s="281"/>
      <c r="D143" s="234" t="s">
        <v>156</v>
      </c>
      <c r="E143" s="282" t="s">
        <v>80</v>
      </c>
      <c r="F143" s="283" t="s">
        <v>253</v>
      </c>
      <c r="G143" s="281"/>
      <c r="H143" s="282" t="s">
        <v>80</v>
      </c>
      <c r="I143" s="284"/>
      <c r="J143" s="281"/>
      <c r="K143" s="281"/>
      <c r="L143" s="285"/>
      <c r="M143" s="286"/>
      <c r="N143" s="287"/>
      <c r="O143" s="287"/>
      <c r="P143" s="287"/>
      <c r="Q143" s="287"/>
      <c r="R143" s="287"/>
      <c r="S143" s="287"/>
      <c r="T143" s="288"/>
      <c r="AT143" s="289" t="s">
        <v>156</v>
      </c>
      <c r="AU143" s="289" t="s">
        <v>92</v>
      </c>
      <c r="AV143" s="14" t="s">
        <v>90</v>
      </c>
      <c r="AW143" s="14" t="s">
        <v>44</v>
      </c>
      <c r="AX143" s="14" t="s">
        <v>82</v>
      </c>
      <c r="AY143" s="289" t="s">
        <v>145</v>
      </c>
    </row>
    <row r="144" s="11" customFormat="1">
      <c r="B144" s="237"/>
      <c r="C144" s="238"/>
      <c r="D144" s="234" t="s">
        <v>156</v>
      </c>
      <c r="E144" s="239" t="s">
        <v>80</v>
      </c>
      <c r="F144" s="240" t="s">
        <v>254</v>
      </c>
      <c r="G144" s="238"/>
      <c r="H144" s="241">
        <v>180.518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156</v>
      </c>
      <c r="AU144" s="247" t="s">
        <v>92</v>
      </c>
      <c r="AV144" s="11" t="s">
        <v>92</v>
      </c>
      <c r="AW144" s="11" t="s">
        <v>44</v>
      </c>
      <c r="AX144" s="11" t="s">
        <v>90</v>
      </c>
      <c r="AY144" s="247" t="s">
        <v>145</v>
      </c>
    </row>
    <row r="145" s="1" customFormat="1" ht="16.5" customHeight="1">
      <c r="B145" s="47"/>
      <c r="C145" s="222" t="s">
        <v>255</v>
      </c>
      <c r="D145" s="222" t="s">
        <v>147</v>
      </c>
      <c r="E145" s="223" t="s">
        <v>256</v>
      </c>
      <c r="F145" s="224" t="s">
        <v>257</v>
      </c>
      <c r="G145" s="225" t="s">
        <v>239</v>
      </c>
      <c r="H145" s="226">
        <v>18.052</v>
      </c>
      <c r="I145" s="227"/>
      <c r="J145" s="228">
        <f>ROUND(I145*H145,2)</f>
        <v>0</v>
      </c>
      <c r="K145" s="224" t="s">
        <v>151</v>
      </c>
      <c r="L145" s="73"/>
      <c r="M145" s="229" t="s">
        <v>80</v>
      </c>
      <c r="N145" s="230" t="s">
        <v>52</v>
      </c>
      <c r="O145" s="48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AR145" s="24" t="s">
        <v>152</v>
      </c>
      <c r="AT145" s="24" t="s">
        <v>147</v>
      </c>
      <c r="AU145" s="24" t="s">
        <v>92</v>
      </c>
      <c r="AY145" s="24" t="s">
        <v>145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24" t="s">
        <v>90</v>
      </c>
      <c r="BK145" s="233">
        <f>ROUND(I145*H145,2)</f>
        <v>0</v>
      </c>
      <c r="BL145" s="24" t="s">
        <v>152</v>
      </c>
      <c r="BM145" s="24" t="s">
        <v>258</v>
      </c>
    </row>
    <row r="146" s="1" customFormat="1">
      <c r="B146" s="47"/>
      <c r="C146" s="75"/>
      <c r="D146" s="234" t="s">
        <v>154</v>
      </c>
      <c r="E146" s="75"/>
      <c r="F146" s="235" t="s">
        <v>241</v>
      </c>
      <c r="G146" s="75"/>
      <c r="H146" s="75"/>
      <c r="I146" s="192"/>
      <c r="J146" s="75"/>
      <c r="K146" s="75"/>
      <c r="L146" s="73"/>
      <c r="M146" s="236"/>
      <c r="N146" s="48"/>
      <c r="O146" s="48"/>
      <c r="P146" s="48"/>
      <c r="Q146" s="48"/>
      <c r="R146" s="48"/>
      <c r="S146" s="48"/>
      <c r="T146" s="96"/>
      <c r="AT146" s="24" t="s">
        <v>154</v>
      </c>
      <c r="AU146" s="24" t="s">
        <v>92</v>
      </c>
    </row>
    <row r="147" s="11" customFormat="1">
      <c r="B147" s="237"/>
      <c r="C147" s="238"/>
      <c r="D147" s="234" t="s">
        <v>156</v>
      </c>
      <c r="E147" s="239" t="s">
        <v>80</v>
      </c>
      <c r="F147" s="240" t="s">
        <v>259</v>
      </c>
      <c r="G147" s="238"/>
      <c r="H147" s="241">
        <v>18.052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156</v>
      </c>
      <c r="AU147" s="247" t="s">
        <v>92</v>
      </c>
      <c r="AV147" s="11" t="s">
        <v>92</v>
      </c>
      <c r="AW147" s="11" t="s">
        <v>44</v>
      </c>
      <c r="AX147" s="11" t="s">
        <v>90</v>
      </c>
      <c r="AY147" s="247" t="s">
        <v>145</v>
      </c>
    </row>
    <row r="148" s="1" customFormat="1" ht="16.5" customHeight="1">
      <c r="B148" s="47"/>
      <c r="C148" s="222" t="s">
        <v>260</v>
      </c>
      <c r="D148" s="222" t="s">
        <v>147</v>
      </c>
      <c r="E148" s="223" t="s">
        <v>261</v>
      </c>
      <c r="F148" s="224" t="s">
        <v>262</v>
      </c>
      <c r="G148" s="225" t="s">
        <v>239</v>
      </c>
      <c r="H148" s="226">
        <v>794.279</v>
      </c>
      <c r="I148" s="227"/>
      <c r="J148" s="228">
        <f>ROUND(I148*H148,2)</f>
        <v>0</v>
      </c>
      <c r="K148" s="224" t="s">
        <v>151</v>
      </c>
      <c r="L148" s="73"/>
      <c r="M148" s="229" t="s">
        <v>80</v>
      </c>
      <c r="N148" s="230" t="s">
        <v>52</v>
      </c>
      <c r="O148" s="48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AR148" s="24" t="s">
        <v>152</v>
      </c>
      <c r="AT148" s="24" t="s">
        <v>147</v>
      </c>
      <c r="AU148" s="24" t="s">
        <v>92</v>
      </c>
      <c r="AY148" s="24" t="s">
        <v>145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24" t="s">
        <v>90</v>
      </c>
      <c r="BK148" s="233">
        <f>ROUND(I148*H148,2)</f>
        <v>0</v>
      </c>
      <c r="BL148" s="24" t="s">
        <v>152</v>
      </c>
      <c r="BM148" s="24" t="s">
        <v>263</v>
      </c>
    </row>
    <row r="149" s="1" customFormat="1">
      <c r="B149" s="47"/>
      <c r="C149" s="75"/>
      <c r="D149" s="234" t="s">
        <v>154</v>
      </c>
      <c r="E149" s="75"/>
      <c r="F149" s="235" t="s">
        <v>241</v>
      </c>
      <c r="G149" s="75"/>
      <c r="H149" s="75"/>
      <c r="I149" s="192"/>
      <c r="J149" s="75"/>
      <c r="K149" s="75"/>
      <c r="L149" s="73"/>
      <c r="M149" s="236"/>
      <c r="N149" s="48"/>
      <c r="O149" s="48"/>
      <c r="P149" s="48"/>
      <c r="Q149" s="48"/>
      <c r="R149" s="48"/>
      <c r="S149" s="48"/>
      <c r="T149" s="96"/>
      <c r="AT149" s="24" t="s">
        <v>154</v>
      </c>
      <c r="AU149" s="24" t="s">
        <v>92</v>
      </c>
    </row>
    <row r="150" s="11" customFormat="1">
      <c r="B150" s="237"/>
      <c r="C150" s="238"/>
      <c r="D150" s="234" t="s">
        <v>156</v>
      </c>
      <c r="E150" s="239" t="s">
        <v>80</v>
      </c>
      <c r="F150" s="240" t="s">
        <v>264</v>
      </c>
      <c r="G150" s="238"/>
      <c r="H150" s="241">
        <v>794.279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AT150" s="247" t="s">
        <v>156</v>
      </c>
      <c r="AU150" s="247" t="s">
        <v>92</v>
      </c>
      <c r="AV150" s="11" t="s">
        <v>92</v>
      </c>
      <c r="AW150" s="11" t="s">
        <v>44</v>
      </c>
      <c r="AX150" s="11" t="s">
        <v>90</v>
      </c>
      <c r="AY150" s="247" t="s">
        <v>145</v>
      </c>
    </row>
    <row r="151" s="1" customFormat="1" ht="25.5" customHeight="1">
      <c r="B151" s="47"/>
      <c r="C151" s="222" t="s">
        <v>265</v>
      </c>
      <c r="D151" s="222" t="s">
        <v>147</v>
      </c>
      <c r="E151" s="223" t="s">
        <v>266</v>
      </c>
      <c r="F151" s="224" t="s">
        <v>267</v>
      </c>
      <c r="G151" s="225" t="s">
        <v>239</v>
      </c>
      <c r="H151" s="226">
        <v>361.036</v>
      </c>
      <c r="I151" s="227"/>
      <c r="J151" s="228">
        <f>ROUND(I151*H151,2)</f>
        <v>0</v>
      </c>
      <c r="K151" s="224" t="s">
        <v>151</v>
      </c>
      <c r="L151" s="73"/>
      <c r="M151" s="229" t="s">
        <v>80</v>
      </c>
      <c r="N151" s="230" t="s">
        <v>52</v>
      </c>
      <c r="O151" s="48"/>
      <c r="P151" s="231">
        <f>O151*H151</f>
        <v>0</v>
      </c>
      <c r="Q151" s="231">
        <v>0</v>
      </c>
      <c r="R151" s="231">
        <f>Q151*H151</f>
        <v>0</v>
      </c>
      <c r="S151" s="231">
        <v>0.1225</v>
      </c>
      <c r="T151" s="232">
        <f>S151*H151</f>
        <v>44.226909999999997</v>
      </c>
      <c r="AR151" s="24" t="s">
        <v>152</v>
      </c>
      <c r="AT151" s="24" t="s">
        <v>147</v>
      </c>
      <c r="AU151" s="24" t="s">
        <v>92</v>
      </c>
      <c r="AY151" s="24" t="s">
        <v>145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24" t="s">
        <v>90</v>
      </c>
      <c r="BK151" s="233">
        <f>ROUND(I151*H151,2)</f>
        <v>0</v>
      </c>
      <c r="BL151" s="24" t="s">
        <v>152</v>
      </c>
      <c r="BM151" s="24" t="s">
        <v>268</v>
      </c>
    </row>
    <row r="152" s="1" customFormat="1">
      <c r="B152" s="47"/>
      <c r="C152" s="75"/>
      <c r="D152" s="234" t="s">
        <v>154</v>
      </c>
      <c r="E152" s="75"/>
      <c r="F152" s="235" t="s">
        <v>269</v>
      </c>
      <c r="G152" s="75"/>
      <c r="H152" s="75"/>
      <c r="I152" s="192"/>
      <c r="J152" s="75"/>
      <c r="K152" s="75"/>
      <c r="L152" s="73"/>
      <c r="M152" s="236"/>
      <c r="N152" s="48"/>
      <c r="O152" s="48"/>
      <c r="P152" s="48"/>
      <c r="Q152" s="48"/>
      <c r="R152" s="48"/>
      <c r="S152" s="48"/>
      <c r="T152" s="96"/>
      <c r="AT152" s="24" t="s">
        <v>154</v>
      </c>
      <c r="AU152" s="24" t="s">
        <v>92</v>
      </c>
    </row>
    <row r="153" s="14" customFormat="1">
      <c r="B153" s="280"/>
      <c r="C153" s="281"/>
      <c r="D153" s="234" t="s">
        <v>156</v>
      </c>
      <c r="E153" s="282" t="s">
        <v>80</v>
      </c>
      <c r="F153" s="283" t="s">
        <v>270</v>
      </c>
      <c r="G153" s="281"/>
      <c r="H153" s="282" t="s">
        <v>80</v>
      </c>
      <c r="I153" s="284"/>
      <c r="J153" s="281"/>
      <c r="K153" s="281"/>
      <c r="L153" s="285"/>
      <c r="M153" s="286"/>
      <c r="N153" s="287"/>
      <c r="O153" s="287"/>
      <c r="P153" s="287"/>
      <c r="Q153" s="287"/>
      <c r="R153" s="287"/>
      <c r="S153" s="287"/>
      <c r="T153" s="288"/>
      <c r="AT153" s="289" t="s">
        <v>156</v>
      </c>
      <c r="AU153" s="289" t="s">
        <v>92</v>
      </c>
      <c r="AV153" s="14" t="s">
        <v>90</v>
      </c>
      <c r="AW153" s="14" t="s">
        <v>44</v>
      </c>
      <c r="AX153" s="14" t="s">
        <v>82</v>
      </c>
      <c r="AY153" s="289" t="s">
        <v>145</v>
      </c>
    </row>
    <row r="154" s="11" customFormat="1">
      <c r="B154" s="237"/>
      <c r="C154" s="238"/>
      <c r="D154" s="234" t="s">
        <v>156</v>
      </c>
      <c r="E154" s="239" t="s">
        <v>80</v>
      </c>
      <c r="F154" s="240" t="s">
        <v>271</v>
      </c>
      <c r="G154" s="238"/>
      <c r="H154" s="241">
        <v>361.036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156</v>
      </c>
      <c r="AU154" s="247" t="s">
        <v>92</v>
      </c>
      <c r="AV154" s="11" t="s">
        <v>92</v>
      </c>
      <c r="AW154" s="11" t="s">
        <v>44</v>
      </c>
      <c r="AX154" s="11" t="s">
        <v>90</v>
      </c>
      <c r="AY154" s="247" t="s">
        <v>145</v>
      </c>
    </row>
    <row r="155" s="1" customFormat="1" ht="25.5" customHeight="1">
      <c r="B155" s="47"/>
      <c r="C155" s="222" t="s">
        <v>9</v>
      </c>
      <c r="D155" s="222" t="s">
        <v>147</v>
      </c>
      <c r="E155" s="223" t="s">
        <v>272</v>
      </c>
      <c r="F155" s="224" t="s">
        <v>273</v>
      </c>
      <c r="G155" s="225" t="s">
        <v>239</v>
      </c>
      <c r="H155" s="226">
        <v>361.036</v>
      </c>
      <c r="I155" s="227"/>
      <c r="J155" s="228">
        <f>ROUND(I155*H155,2)</f>
        <v>0</v>
      </c>
      <c r="K155" s="224" t="s">
        <v>151</v>
      </c>
      <c r="L155" s="73"/>
      <c r="M155" s="229" t="s">
        <v>80</v>
      </c>
      <c r="N155" s="230" t="s">
        <v>52</v>
      </c>
      <c r="O155" s="48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4" t="s">
        <v>152</v>
      </c>
      <c r="AT155" s="24" t="s">
        <v>147</v>
      </c>
      <c r="AU155" s="24" t="s">
        <v>92</v>
      </c>
      <c r="AY155" s="24" t="s">
        <v>145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24" t="s">
        <v>90</v>
      </c>
      <c r="BK155" s="233">
        <f>ROUND(I155*H155,2)</f>
        <v>0</v>
      </c>
      <c r="BL155" s="24" t="s">
        <v>152</v>
      </c>
      <c r="BM155" s="24" t="s">
        <v>274</v>
      </c>
    </row>
    <row r="156" s="1" customFormat="1">
      <c r="B156" s="47"/>
      <c r="C156" s="75"/>
      <c r="D156" s="234" t="s">
        <v>154</v>
      </c>
      <c r="E156" s="75"/>
      <c r="F156" s="235" t="s">
        <v>269</v>
      </c>
      <c r="G156" s="75"/>
      <c r="H156" s="75"/>
      <c r="I156" s="192"/>
      <c r="J156" s="75"/>
      <c r="K156" s="75"/>
      <c r="L156" s="73"/>
      <c r="M156" s="236"/>
      <c r="N156" s="48"/>
      <c r="O156" s="48"/>
      <c r="P156" s="48"/>
      <c r="Q156" s="48"/>
      <c r="R156" s="48"/>
      <c r="S156" s="48"/>
      <c r="T156" s="96"/>
      <c r="AT156" s="24" t="s">
        <v>154</v>
      </c>
      <c r="AU156" s="24" t="s">
        <v>92</v>
      </c>
    </row>
    <row r="157" s="11" customFormat="1">
      <c r="B157" s="237"/>
      <c r="C157" s="238"/>
      <c r="D157" s="234" t="s">
        <v>156</v>
      </c>
      <c r="E157" s="239" t="s">
        <v>80</v>
      </c>
      <c r="F157" s="240" t="s">
        <v>275</v>
      </c>
      <c r="G157" s="238"/>
      <c r="H157" s="241">
        <v>361.036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156</v>
      </c>
      <c r="AU157" s="247" t="s">
        <v>92</v>
      </c>
      <c r="AV157" s="11" t="s">
        <v>92</v>
      </c>
      <c r="AW157" s="11" t="s">
        <v>44</v>
      </c>
      <c r="AX157" s="11" t="s">
        <v>90</v>
      </c>
      <c r="AY157" s="247" t="s">
        <v>145</v>
      </c>
    </row>
    <row r="158" s="1" customFormat="1" ht="25.5" customHeight="1">
      <c r="B158" s="47"/>
      <c r="C158" s="222" t="s">
        <v>276</v>
      </c>
      <c r="D158" s="222" t="s">
        <v>147</v>
      </c>
      <c r="E158" s="223" t="s">
        <v>277</v>
      </c>
      <c r="F158" s="224" t="s">
        <v>278</v>
      </c>
      <c r="G158" s="225" t="s">
        <v>239</v>
      </c>
      <c r="H158" s="226">
        <v>361.036</v>
      </c>
      <c r="I158" s="227"/>
      <c r="J158" s="228">
        <f>ROUND(I158*H158,2)</f>
        <v>0</v>
      </c>
      <c r="K158" s="224" t="s">
        <v>151</v>
      </c>
      <c r="L158" s="73"/>
      <c r="M158" s="229" t="s">
        <v>80</v>
      </c>
      <c r="N158" s="230" t="s">
        <v>52</v>
      </c>
      <c r="O158" s="48"/>
      <c r="P158" s="231">
        <f>O158*H158</f>
        <v>0</v>
      </c>
      <c r="Q158" s="231">
        <v>0.037199999999999997</v>
      </c>
      <c r="R158" s="231">
        <f>Q158*H158</f>
        <v>13.430539199999998</v>
      </c>
      <c r="S158" s="231">
        <v>0</v>
      </c>
      <c r="T158" s="232">
        <f>S158*H158</f>
        <v>0</v>
      </c>
      <c r="AR158" s="24" t="s">
        <v>152</v>
      </c>
      <c r="AT158" s="24" t="s">
        <v>147</v>
      </c>
      <c r="AU158" s="24" t="s">
        <v>92</v>
      </c>
      <c r="AY158" s="24" t="s">
        <v>145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24" t="s">
        <v>90</v>
      </c>
      <c r="BK158" s="233">
        <f>ROUND(I158*H158,2)</f>
        <v>0</v>
      </c>
      <c r="BL158" s="24" t="s">
        <v>152</v>
      </c>
      <c r="BM158" s="24" t="s">
        <v>279</v>
      </c>
    </row>
    <row r="159" s="1" customFormat="1">
      <c r="B159" s="47"/>
      <c r="C159" s="75"/>
      <c r="D159" s="234" t="s">
        <v>154</v>
      </c>
      <c r="E159" s="75"/>
      <c r="F159" s="235" t="s">
        <v>280</v>
      </c>
      <c r="G159" s="75"/>
      <c r="H159" s="75"/>
      <c r="I159" s="192"/>
      <c r="J159" s="75"/>
      <c r="K159" s="75"/>
      <c r="L159" s="73"/>
      <c r="M159" s="236"/>
      <c r="N159" s="48"/>
      <c r="O159" s="48"/>
      <c r="P159" s="48"/>
      <c r="Q159" s="48"/>
      <c r="R159" s="48"/>
      <c r="S159" s="48"/>
      <c r="T159" s="96"/>
      <c r="AT159" s="24" t="s">
        <v>154</v>
      </c>
      <c r="AU159" s="24" t="s">
        <v>92</v>
      </c>
    </row>
    <row r="160" s="11" customFormat="1">
      <c r="B160" s="237"/>
      <c r="C160" s="238"/>
      <c r="D160" s="234" t="s">
        <v>156</v>
      </c>
      <c r="E160" s="239" t="s">
        <v>80</v>
      </c>
      <c r="F160" s="240" t="s">
        <v>281</v>
      </c>
      <c r="G160" s="238"/>
      <c r="H160" s="241">
        <v>361.036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156</v>
      </c>
      <c r="AU160" s="247" t="s">
        <v>92</v>
      </c>
      <c r="AV160" s="11" t="s">
        <v>92</v>
      </c>
      <c r="AW160" s="11" t="s">
        <v>44</v>
      </c>
      <c r="AX160" s="11" t="s">
        <v>90</v>
      </c>
      <c r="AY160" s="247" t="s">
        <v>145</v>
      </c>
    </row>
    <row r="161" s="1" customFormat="1" ht="25.5" customHeight="1">
      <c r="B161" s="47"/>
      <c r="C161" s="222" t="s">
        <v>282</v>
      </c>
      <c r="D161" s="222" t="s">
        <v>147</v>
      </c>
      <c r="E161" s="223" t="s">
        <v>283</v>
      </c>
      <c r="F161" s="224" t="s">
        <v>284</v>
      </c>
      <c r="G161" s="225" t="s">
        <v>239</v>
      </c>
      <c r="H161" s="226">
        <v>361.036</v>
      </c>
      <c r="I161" s="227"/>
      <c r="J161" s="228">
        <f>ROUND(I161*H161,2)</f>
        <v>0</v>
      </c>
      <c r="K161" s="224" t="s">
        <v>151</v>
      </c>
      <c r="L161" s="73"/>
      <c r="M161" s="229" t="s">
        <v>80</v>
      </c>
      <c r="N161" s="230" t="s">
        <v>52</v>
      </c>
      <c r="O161" s="48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4" t="s">
        <v>152</v>
      </c>
      <c r="AT161" s="24" t="s">
        <v>147</v>
      </c>
      <c r="AU161" s="24" t="s">
        <v>92</v>
      </c>
      <c r="AY161" s="24" t="s">
        <v>145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24" t="s">
        <v>90</v>
      </c>
      <c r="BK161" s="233">
        <f>ROUND(I161*H161,2)</f>
        <v>0</v>
      </c>
      <c r="BL161" s="24" t="s">
        <v>152</v>
      </c>
      <c r="BM161" s="24" t="s">
        <v>285</v>
      </c>
    </row>
    <row r="162" s="1" customFormat="1">
      <c r="B162" s="47"/>
      <c r="C162" s="75"/>
      <c r="D162" s="234" t="s">
        <v>154</v>
      </c>
      <c r="E162" s="75"/>
      <c r="F162" s="235" t="s">
        <v>280</v>
      </c>
      <c r="G162" s="75"/>
      <c r="H162" s="75"/>
      <c r="I162" s="192"/>
      <c r="J162" s="75"/>
      <c r="K162" s="75"/>
      <c r="L162" s="73"/>
      <c r="M162" s="236"/>
      <c r="N162" s="48"/>
      <c r="O162" s="48"/>
      <c r="P162" s="48"/>
      <c r="Q162" s="48"/>
      <c r="R162" s="48"/>
      <c r="S162" s="48"/>
      <c r="T162" s="96"/>
      <c r="AT162" s="24" t="s">
        <v>154</v>
      </c>
      <c r="AU162" s="24" t="s">
        <v>92</v>
      </c>
    </row>
    <row r="163" s="11" customFormat="1">
      <c r="B163" s="237"/>
      <c r="C163" s="238"/>
      <c r="D163" s="234" t="s">
        <v>156</v>
      </c>
      <c r="E163" s="239" t="s">
        <v>80</v>
      </c>
      <c r="F163" s="240" t="s">
        <v>275</v>
      </c>
      <c r="G163" s="238"/>
      <c r="H163" s="241">
        <v>361.036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156</v>
      </c>
      <c r="AU163" s="247" t="s">
        <v>92</v>
      </c>
      <c r="AV163" s="11" t="s">
        <v>92</v>
      </c>
      <c r="AW163" s="11" t="s">
        <v>44</v>
      </c>
      <c r="AX163" s="11" t="s">
        <v>90</v>
      </c>
      <c r="AY163" s="247" t="s">
        <v>145</v>
      </c>
    </row>
    <row r="164" s="1" customFormat="1" ht="25.5" customHeight="1">
      <c r="B164" s="47"/>
      <c r="C164" s="222" t="s">
        <v>286</v>
      </c>
      <c r="D164" s="222" t="s">
        <v>147</v>
      </c>
      <c r="E164" s="223" t="s">
        <v>287</v>
      </c>
      <c r="F164" s="224" t="s">
        <v>288</v>
      </c>
      <c r="G164" s="225" t="s">
        <v>239</v>
      </c>
      <c r="H164" s="226">
        <v>361.036</v>
      </c>
      <c r="I164" s="227"/>
      <c r="J164" s="228">
        <f>ROUND(I164*H164,2)</f>
        <v>0</v>
      </c>
      <c r="K164" s="224" t="s">
        <v>151</v>
      </c>
      <c r="L164" s="73"/>
      <c r="M164" s="229" t="s">
        <v>80</v>
      </c>
      <c r="N164" s="230" t="s">
        <v>52</v>
      </c>
      <c r="O164" s="48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AR164" s="24" t="s">
        <v>152</v>
      </c>
      <c r="AT164" s="24" t="s">
        <v>147</v>
      </c>
      <c r="AU164" s="24" t="s">
        <v>92</v>
      </c>
      <c r="AY164" s="24" t="s">
        <v>145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24" t="s">
        <v>90</v>
      </c>
      <c r="BK164" s="233">
        <f>ROUND(I164*H164,2)</f>
        <v>0</v>
      </c>
      <c r="BL164" s="24" t="s">
        <v>152</v>
      </c>
      <c r="BM164" s="24" t="s">
        <v>289</v>
      </c>
    </row>
    <row r="165" s="1" customFormat="1">
      <c r="B165" s="47"/>
      <c r="C165" s="75"/>
      <c r="D165" s="234" t="s">
        <v>154</v>
      </c>
      <c r="E165" s="75"/>
      <c r="F165" s="235" t="s">
        <v>290</v>
      </c>
      <c r="G165" s="75"/>
      <c r="H165" s="75"/>
      <c r="I165" s="192"/>
      <c r="J165" s="75"/>
      <c r="K165" s="75"/>
      <c r="L165" s="73"/>
      <c r="M165" s="236"/>
      <c r="N165" s="48"/>
      <c r="O165" s="48"/>
      <c r="P165" s="48"/>
      <c r="Q165" s="48"/>
      <c r="R165" s="48"/>
      <c r="S165" s="48"/>
      <c r="T165" s="96"/>
      <c r="AT165" s="24" t="s">
        <v>154</v>
      </c>
      <c r="AU165" s="24" t="s">
        <v>92</v>
      </c>
    </row>
    <row r="166" s="11" customFormat="1">
      <c r="B166" s="237"/>
      <c r="C166" s="238"/>
      <c r="D166" s="234" t="s">
        <v>156</v>
      </c>
      <c r="E166" s="239" t="s">
        <v>80</v>
      </c>
      <c r="F166" s="240" t="s">
        <v>275</v>
      </c>
      <c r="G166" s="238"/>
      <c r="H166" s="241">
        <v>361.036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156</v>
      </c>
      <c r="AU166" s="247" t="s">
        <v>92</v>
      </c>
      <c r="AV166" s="11" t="s">
        <v>92</v>
      </c>
      <c r="AW166" s="11" t="s">
        <v>44</v>
      </c>
      <c r="AX166" s="11" t="s">
        <v>90</v>
      </c>
      <c r="AY166" s="247" t="s">
        <v>145</v>
      </c>
    </row>
    <row r="167" s="1" customFormat="1" ht="25.5" customHeight="1">
      <c r="B167" s="47"/>
      <c r="C167" s="222" t="s">
        <v>291</v>
      </c>
      <c r="D167" s="222" t="s">
        <v>147</v>
      </c>
      <c r="E167" s="223" t="s">
        <v>292</v>
      </c>
      <c r="F167" s="224" t="s">
        <v>293</v>
      </c>
      <c r="G167" s="225" t="s">
        <v>239</v>
      </c>
      <c r="H167" s="226">
        <v>361.036</v>
      </c>
      <c r="I167" s="227"/>
      <c r="J167" s="228">
        <f>ROUND(I167*H167,2)</f>
        <v>0</v>
      </c>
      <c r="K167" s="224" t="s">
        <v>151</v>
      </c>
      <c r="L167" s="73"/>
      <c r="M167" s="229" t="s">
        <v>80</v>
      </c>
      <c r="N167" s="230" t="s">
        <v>52</v>
      </c>
      <c r="O167" s="48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AR167" s="24" t="s">
        <v>152</v>
      </c>
      <c r="AT167" s="24" t="s">
        <v>147</v>
      </c>
      <c r="AU167" s="24" t="s">
        <v>92</v>
      </c>
      <c r="AY167" s="24" t="s">
        <v>145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24" t="s">
        <v>90</v>
      </c>
      <c r="BK167" s="233">
        <f>ROUND(I167*H167,2)</f>
        <v>0</v>
      </c>
      <c r="BL167" s="24" t="s">
        <v>152</v>
      </c>
      <c r="BM167" s="24" t="s">
        <v>294</v>
      </c>
    </row>
    <row r="168" s="1" customFormat="1">
      <c r="B168" s="47"/>
      <c r="C168" s="75"/>
      <c r="D168" s="234" t="s">
        <v>154</v>
      </c>
      <c r="E168" s="75"/>
      <c r="F168" s="235" t="s">
        <v>290</v>
      </c>
      <c r="G168" s="75"/>
      <c r="H168" s="75"/>
      <c r="I168" s="192"/>
      <c r="J168" s="75"/>
      <c r="K168" s="75"/>
      <c r="L168" s="73"/>
      <c r="M168" s="236"/>
      <c r="N168" s="48"/>
      <c r="O168" s="48"/>
      <c r="P168" s="48"/>
      <c r="Q168" s="48"/>
      <c r="R168" s="48"/>
      <c r="S168" s="48"/>
      <c r="T168" s="96"/>
      <c r="AT168" s="24" t="s">
        <v>154</v>
      </c>
      <c r="AU168" s="24" t="s">
        <v>92</v>
      </c>
    </row>
    <row r="169" s="11" customFormat="1">
      <c r="B169" s="237"/>
      <c r="C169" s="238"/>
      <c r="D169" s="234" t="s">
        <v>156</v>
      </c>
      <c r="E169" s="239" t="s">
        <v>80</v>
      </c>
      <c r="F169" s="240" t="s">
        <v>275</v>
      </c>
      <c r="G169" s="238"/>
      <c r="H169" s="241">
        <v>361.036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156</v>
      </c>
      <c r="AU169" s="247" t="s">
        <v>92</v>
      </c>
      <c r="AV169" s="11" t="s">
        <v>92</v>
      </c>
      <c r="AW169" s="11" t="s">
        <v>44</v>
      </c>
      <c r="AX169" s="11" t="s">
        <v>90</v>
      </c>
      <c r="AY169" s="247" t="s">
        <v>145</v>
      </c>
    </row>
    <row r="170" s="10" customFormat="1" ht="29.88" customHeight="1">
      <c r="B170" s="206"/>
      <c r="C170" s="207"/>
      <c r="D170" s="208" t="s">
        <v>81</v>
      </c>
      <c r="E170" s="220" t="s">
        <v>295</v>
      </c>
      <c r="F170" s="220" t="s">
        <v>296</v>
      </c>
      <c r="G170" s="207"/>
      <c r="H170" s="207"/>
      <c r="I170" s="210"/>
      <c r="J170" s="221">
        <f>BK170</f>
        <v>0</v>
      </c>
      <c r="K170" s="207"/>
      <c r="L170" s="212"/>
      <c r="M170" s="213"/>
      <c r="N170" s="214"/>
      <c r="O170" s="214"/>
      <c r="P170" s="215">
        <f>P171</f>
        <v>0</v>
      </c>
      <c r="Q170" s="214"/>
      <c r="R170" s="215">
        <f>R171</f>
        <v>0</v>
      </c>
      <c r="S170" s="214"/>
      <c r="T170" s="216">
        <f>T171</f>
        <v>0</v>
      </c>
      <c r="AR170" s="217" t="s">
        <v>90</v>
      </c>
      <c r="AT170" s="218" t="s">
        <v>81</v>
      </c>
      <c r="AU170" s="218" t="s">
        <v>90</v>
      </c>
      <c r="AY170" s="217" t="s">
        <v>145</v>
      </c>
      <c r="BK170" s="219">
        <f>BK171</f>
        <v>0</v>
      </c>
    </row>
    <row r="171" s="1" customFormat="1" ht="25.5" customHeight="1">
      <c r="B171" s="47"/>
      <c r="C171" s="222" t="s">
        <v>297</v>
      </c>
      <c r="D171" s="222" t="s">
        <v>147</v>
      </c>
      <c r="E171" s="223" t="s">
        <v>298</v>
      </c>
      <c r="F171" s="224" t="s">
        <v>299</v>
      </c>
      <c r="G171" s="225" t="s">
        <v>300</v>
      </c>
      <c r="H171" s="226">
        <v>370.05500000000001</v>
      </c>
      <c r="I171" s="227"/>
      <c r="J171" s="228">
        <f>ROUND(I171*H171,2)</f>
        <v>0</v>
      </c>
      <c r="K171" s="224" t="s">
        <v>151</v>
      </c>
      <c r="L171" s="73"/>
      <c r="M171" s="229" t="s">
        <v>80</v>
      </c>
      <c r="N171" s="230" t="s">
        <v>52</v>
      </c>
      <c r="O171" s="48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AR171" s="24" t="s">
        <v>152</v>
      </c>
      <c r="AT171" s="24" t="s">
        <v>147</v>
      </c>
      <c r="AU171" s="24" t="s">
        <v>92</v>
      </c>
      <c r="AY171" s="24" t="s">
        <v>145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24" t="s">
        <v>90</v>
      </c>
      <c r="BK171" s="233">
        <f>ROUND(I171*H171,2)</f>
        <v>0</v>
      </c>
      <c r="BL171" s="24" t="s">
        <v>152</v>
      </c>
      <c r="BM171" s="24" t="s">
        <v>301</v>
      </c>
    </row>
    <row r="172" s="10" customFormat="1" ht="29.88" customHeight="1">
      <c r="B172" s="206"/>
      <c r="C172" s="207"/>
      <c r="D172" s="208" t="s">
        <v>81</v>
      </c>
      <c r="E172" s="220" t="s">
        <v>302</v>
      </c>
      <c r="F172" s="220" t="s">
        <v>302</v>
      </c>
      <c r="G172" s="207"/>
      <c r="H172" s="207"/>
      <c r="I172" s="210"/>
      <c r="J172" s="221">
        <f>BK172</f>
        <v>0</v>
      </c>
      <c r="K172" s="207"/>
      <c r="L172" s="212"/>
      <c r="M172" s="213"/>
      <c r="N172" s="214"/>
      <c r="O172" s="214"/>
      <c r="P172" s="215">
        <f>SUM(P173:P176)</f>
        <v>0</v>
      </c>
      <c r="Q172" s="214"/>
      <c r="R172" s="215">
        <f>SUM(R173:R176)</f>
        <v>0</v>
      </c>
      <c r="S172" s="214"/>
      <c r="T172" s="216">
        <f>SUM(T173:T176)</f>
        <v>0</v>
      </c>
      <c r="AR172" s="217" t="s">
        <v>90</v>
      </c>
      <c r="AT172" s="218" t="s">
        <v>81</v>
      </c>
      <c r="AU172" s="218" t="s">
        <v>90</v>
      </c>
      <c r="AY172" s="217" t="s">
        <v>145</v>
      </c>
      <c r="BK172" s="219">
        <f>SUM(BK173:BK176)</f>
        <v>0</v>
      </c>
    </row>
    <row r="173" s="1" customFormat="1" ht="16.5" customHeight="1">
      <c r="B173" s="47"/>
      <c r="C173" s="222" t="s">
        <v>303</v>
      </c>
      <c r="D173" s="222" t="s">
        <v>147</v>
      </c>
      <c r="E173" s="223" t="s">
        <v>304</v>
      </c>
      <c r="F173" s="224" t="s">
        <v>305</v>
      </c>
      <c r="G173" s="225" t="s">
        <v>300</v>
      </c>
      <c r="H173" s="226">
        <v>44.226999999999997</v>
      </c>
      <c r="I173" s="227"/>
      <c r="J173" s="228">
        <f>ROUND(I173*H173,2)</f>
        <v>0</v>
      </c>
      <c r="K173" s="224" t="s">
        <v>80</v>
      </c>
      <c r="L173" s="73"/>
      <c r="M173" s="229" t="s">
        <v>80</v>
      </c>
      <c r="N173" s="230" t="s">
        <v>52</v>
      </c>
      <c r="O173" s="48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AR173" s="24" t="s">
        <v>306</v>
      </c>
      <c r="AT173" s="24" t="s">
        <v>147</v>
      </c>
      <c r="AU173" s="24" t="s">
        <v>92</v>
      </c>
      <c r="AY173" s="24" t="s">
        <v>145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24" t="s">
        <v>90</v>
      </c>
      <c r="BK173" s="233">
        <f>ROUND(I173*H173,2)</f>
        <v>0</v>
      </c>
      <c r="BL173" s="24" t="s">
        <v>306</v>
      </c>
      <c r="BM173" s="24" t="s">
        <v>307</v>
      </c>
    </row>
    <row r="174" s="1" customFormat="1">
      <c r="B174" s="47"/>
      <c r="C174" s="75"/>
      <c r="D174" s="234" t="s">
        <v>154</v>
      </c>
      <c r="E174" s="75"/>
      <c r="F174" s="235" t="s">
        <v>308</v>
      </c>
      <c r="G174" s="75"/>
      <c r="H174" s="75"/>
      <c r="I174" s="192"/>
      <c r="J174" s="75"/>
      <c r="K174" s="75"/>
      <c r="L174" s="73"/>
      <c r="M174" s="236"/>
      <c r="N174" s="48"/>
      <c r="O174" s="48"/>
      <c r="P174" s="48"/>
      <c r="Q174" s="48"/>
      <c r="R174" s="48"/>
      <c r="S174" s="48"/>
      <c r="T174" s="96"/>
      <c r="AT174" s="24" t="s">
        <v>154</v>
      </c>
      <c r="AU174" s="24" t="s">
        <v>92</v>
      </c>
    </row>
    <row r="175" s="1" customFormat="1">
      <c r="B175" s="47"/>
      <c r="C175" s="75"/>
      <c r="D175" s="234" t="s">
        <v>309</v>
      </c>
      <c r="E175" s="75"/>
      <c r="F175" s="235" t="s">
        <v>310</v>
      </c>
      <c r="G175" s="75"/>
      <c r="H175" s="75"/>
      <c r="I175" s="192"/>
      <c r="J175" s="75"/>
      <c r="K175" s="75"/>
      <c r="L175" s="73"/>
      <c r="M175" s="236"/>
      <c r="N175" s="48"/>
      <c r="O175" s="48"/>
      <c r="P175" s="48"/>
      <c r="Q175" s="48"/>
      <c r="R175" s="48"/>
      <c r="S175" s="48"/>
      <c r="T175" s="96"/>
      <c r="AT175" s="24" t="s">
        <v>309</v>
      </c>
      <c r="AU175" s="24" t="s">
        <v>92</v>
      </c>
    </row>
    <row r="176" s="11" customFormat="1">
      <c r="B176" s="237"/>
      <c r="C176" s="238"/>
      <c r="D176" s="234" t="s">
        <v>156</v>
      </c>
      <c r="E176" s="239" t="s">
        <v>80</v>
      </c>
      <c r="F176" s="240" t="s">
        <v>311</v>
      </c>
      <c r="G176" s="238"/>
      <c r="H176" s="241">
        <v>44.226999999999997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156</v>
      </c>
      <c r="AU176" s="247" t="s">
        <v>92</v>
      </c>
      <c r="AV176" s="11" t="s">
        <v>92</v>
      </c>
      <c r="AW176" s="11" t="s">
        <v>44</v>
      </c>
      <c r="AX176" s="11" t="s">
        <v>90</v>
      </c>
      <c r="AY176" s="247" t="s">
        <v>145</v>
      </c>
    </row>
    <row r="177" s="10" customFormat="1" ht="37.44001" customHeight="1">
      <c r="B177" s="206"/>
      <c r="C177" s="207"/>
      <c r="D177" s="208" t="s">
        <v>81</v>
      </c>
      <c r="E177" s="209" t="s">
        <v>105</v>
      </c>
      <c r="F177" s="209" t="s">
        <v>312</v>
      </c>
      <c r="G177" s="207"/>
      <c r="H177" s="207"/>
      <c r="I177" s="210"/>
      <c r="J177" s="211">
        <f>BK177</f>
        <v>0</v>
      </c>
      <c r="K177" s="207"/>
      <c r="L177" s="212"/>
      <c r="M177" s="213"/>
      <c r="N177" s="214"/>
      <c r="O177" s="214"/>
      <c r="P177" s="215">
        <f>SUM(P178:P179)</f>
        <v>0</v>
      </c>
      <c r="Q177" s="214"/>
      <c r="R177" s="215">
        <f>SUM(R178:R179)</f>
        <v>0</v>
      </c>
      <c r="S177" s="214"/>
      <c r="T177" s="216">
        <f>SUM(T178:T179)</f>
        <v>0</v>
      </c>
      <c r="AR177" s="217" t="s">
        <v>152</v>
      </c>
      <c r="AT177" s="218" t="s">
        <v>81</v>
      </c>
      <c r="AU177" s="218" t="s">
        <v>82</v>
      </c>
      <c r="AY177" s="217" t="s">
        <v>145</v>
      </c>
      <c r="BK177" s="219">
        <f>SUM(BK178:BK179)</f>
        <v>0</v>
      </c>
    </row>
    <row r="178" s="1" customFormat="1" ht="16.5" customHeight="1">
      <c r="B178" s="47"/>
      <c r="C178" s="222" t="s">
        <v>313</v>
      </c>
      <c r="D178" s="222" t="s">
        <v>147</v>
      </c>
      <c r="E178" s="223" t="s">
        <v>314</v>
      </c>
      <c r="F178" s="224" t="s">
        <v>315</v>
      </c>
      <c r="G178" s="225" t="s">
        <v>150</v>
      </c>
      <c r="H178" s="226">
        <v>338.89999999999998</v>
      </c>
      <c r="I178" s="227"/>
      <c r="J178" s="228">
        <f>ROUND(I178*H178,2)</f>
        <v>0</v>
      </c>
      <c r="K178" s="224" t="s">
        <v>80</v>
      </c>
      <c r="L178" s="73"/>
      <c r="M178" s="229" t="s">
        <v>80</v>
      </c>
      <c r="N178" s="230" t="s">
        <v>52</v>
      </c>
      <c r="O178" s="48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AR178" s="24" t="s">
        <v>306</v>
      </c>
      <c r="AT178" s="24" t="s">
        <v>147</v>
      </c>
      <c r="AU178" s="24" t="s">
        <v>90</v>
      </c>
      <c r="AY178" s="24" t="s">
        <v>145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24" t="s">
        <v>90</v>
      </c>
      <c r="BK178" s="233">
        <f>ROUND(I178*H178,2)</f>
        <v>0</v>
      </c>
      <c r="BL178" s="24" t="s">
        <v>306</v>
      </c>
      <c r="BM178" s="24" t="s">
        <v>316</v>
      </c>
    </row>
    <row r="179" s="11" customFormat="1">
      <c r="B179" s="237"/>
      <c r="C179" s="238"/>
      <c r="D179" s="234" t="s">
        <v>156</v>
      </c>
      <c r="E179" s="239" t="s">
        <v>80</v>
      </c>
      <c r="F179" s="240" t="s">
        <v>317</v>
      </c>
      <c r="G179" s="238"/>
      <c r="H179" s="241">
        <v>338.89999999999998</v>
      </c>
      <c r="I179" s="242"/>
      <c r="J179" s="238"/>
      <c r="K179" s="238"/>
      <c r="L179" s="243"/>
      <c r="M179" s="290"/>
      <c r="N179" s="291"/>
      <c r="O179" s="291"/>
      <c r="P179" s="291"/>
      <c r="Q179" s="291"/>
      <c r="R179" s="291"/>
      <c r="S179" s="291"/>
      <c r="T179" s="292"/>
      <c r="AT179" s="247" t="s">
        <v>156</v>
      </c>
      <c r="AU179" s="247" t="s">
        <v>90</v>
      </c>
      <c r="AV179" s="11" t="s">
        <v>92</v>
      </c>
      <c r="AW179" s="11" t="s">
        <v>44</v>
      </c>
      <c r="AX179" s="11" t="s">
        <v>90</v>
      </c>
      <c r="AY179" s="247" t="s">
        <v>145</v>
      </c>
    </row>
    <row r="180" s="1" customFormat="1" ht="6.96" customHeight="1">
      <c r="B180" s="68"/>
      <c r="C180" s="69"/>
      <c r="D180" s="69"/>
      <c r="E180" s="69"/>
      <c r="F180" s="69"/>
      <c r="G180" s="69"/>
      <c r="H180" s="69"/>
      <c r="I180" s="167"/>
      <c r="J180" s="69"/>
      <c r="K180" s="69"/>
      <c r="L180" s="73"/>
    </row>
  </sheetData>
  <sheetProtection sheet="1" autoFilter="0" formatColumns="0" formatRows="0" objects="1" scenarios="1" spinCount="100000" saltValue="C8mvjOqtJCvF8js6h8VQ7x13mXdGDEMRoaZo4OYsGzuEbcPUKN2ggvgNjms1F7hAoHH6Db+1YUBs+OhFvQt6CQ==" hashValue="315Jzh5U1agvq/1z23Ro+eWGCqs8u7yBF+pE3D7OdIUebtFVQyvElzxp6WWW9vlWB7fb7XSJI4SJw/JRgX5ELQ==" algorithmName="SHA-512" password="CC35"/>
  <autoFilter ref="C83:K179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107</v>
      </c>
      <c r="G1" s="140" t="s">
        <v>108</v>
      </c>
      <c r="H1" s="140"/>
      <c r="I1" s="141"/>
      <c r="J1" s="140" t="s">
        <v>109</v>
      </c>
      <c r="K1" s="139" t="s">
        <v>110</v>
      </c>
      <c r="L1" s="140" t="s">
        <v>111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95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Rekonstrukce kanalizace, ul. Politických vězňů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113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318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23. 10. 2018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128.25" customHeight="1">
      <c r="B24" s="149"/>
      <c r="C24" s="150"/>
      <c r="D24" s="150"/>
      <c r="E24" s="45" t="s">
        <v>115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ROUND(J85,2)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ROUND(SUM(BE85:BE458), 2)</f>
        <v>0</v>
      </c>
      <c r="G30" s="48"/>
      <c r="H30" s="48"/>
      <c r="I30" s="159">
        <v>0.20999999999999999</v>
      </c>
      <c r="J30" s="158">
        <f>ROUND(ROUND((SUM(BE85:BE458)),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ROUND(SUM(BF85:BF458), 2)</f>
        <v>0</v>
      </c>
      <c r="G31" s="48"/>
      <c r="H31" s="48"/>
      <c r="I31" s="159">
        <v>0.14999999999999999</v>
      </c>
      <c r="J31" s="158">
        <f>ROUND(ROUND((SUM(BF85:BF458)),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ROUND(SUM(BG85:BG458),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ROUND(SUM(BH85:BH458),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ROUND(SUM(BI85:BI458),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116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Rekonstrukce kanalizace, ul. Politických vězňů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113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02 - Těžní šachty a rozrážky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1</v>
      </c>
      <c r="G49" s="48"/>
      <c r="H49" s="48"/>
      <c r="I49" s="147" t="s">
        <v>26</v>
      </c>
      <c r="J49" s="148" t="str">
        <f>IF(J12="","",J12)</f>
        <v>23. 10. 2018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>Pražská vodohospodářská společnost a.s.</v>
      </c>
      <c r="G51" s="48"/>
      <c r="H51" s="48"/>
      <c r="I51" s="147" t="s">
        <v>40</v>
      </c>
      <c r="J51" s="45" t="str">
        <f>E21</f>
        <v>KO-KA, s.r.o.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117</v>
      </c>
      <c r="D54" s="160"/>
      <c r="E54" s="160"/>
      <c r="F54" s="160"/>
      <c r="G54" s="160"/>
      <c r="H54" s="160"/>
      <c r="I54" s="174"/>
      <c r="J54" s="175" t="s">
        <v>118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119</v>
      </c>
      <c r="D56" s="48"/>
      <c r="E56" s="48"/>
      <c r="F56" s="48"/>
      <c r="G56" s="48"/>
      <c r="H56" s="48"/>
      <c r="I56" s="145"/>
      <c r="J56" s="156">
        <f>J85</f>
        <v>0</v>
      </c>
      <c r="K56" s="52"/>
      <c r="AU56" s="24" t="s">
        <v>120</v>
      </c>
    </row>
    <row r="57" s="7" customFormat="1" ht="24.96" customHeight="1">
      <c r="B57" s="178"/>
      <c r="C57" s="179"/>
      <c r="D57" s="180" t="s">
        <v>121</v>
      </c>
      <c r="E57" s="181"/>
      <c r="F57" s="181"/>
      <c r="G57" s="181"/>
      <c r="H57" s="181"/>
      <c r="I57" s="182"/>
      <c r="J57" s="183">
        <f>J86</f>
        <v>0</v>
      </c>
      <c r="K57" s="184"/>
    </row>
    <row r="58" s="8" customFormat="1" ht="19.92" customHeight="1">
      <c r="B58" s="185"/>
      <c r="C58" s="186"/>
      <c r="D58" s="187" t="s">
        <v>122</v>
      </c>
      <c r="E58" s="188"/>
      <c r="F58" s="188"/>
      <c r="G58" s="188"/>
      <c r="H58" s="188"/>
      <c r="I58" s="189"/>
      <c r="J58" s="190">
        <f>J87</f>
        <v>0</v>
      </c>
      <c r="K58" s="191"/>
    </row>
    <row r="59" s="8" customFormat="1" ht="19.92" customHeight="1">
      <c r="B59" s="185"/>
      <c r="C59" s="186"/>
      <c r="D59" s="187" t="s">
        <v>123</v>
      </c>
      <c r="E59" s="188"/>
      <c r="F59" s="188"/>
      <c r="G59" s="188"/>
      <c r="H59" s="188"/>
      <c r="I59" s="189"/>
      <c r="J59" s="190">
        <f>J285</f>
        <v>0</v>
      </c>
      <c r="K59" s="191"/>
    </row>
    <row r="60" s="8" customFormat="1" ht="19.92" customHeight="1">
      <c r="B60" s="185"/>
      <c r="C60" s="186"/>
      <c r="D60" s="187" t="s">
        <v>124</v>
      </c>
      <c r="E60" s="188"/>
      <c r="F60" s="188"/>
      <c r="G60" s="188"/>
      <c r="H60" s="188"/>
      <c r="I60" s="189"/>
      <c r="J60" s="190">
        <f>J301</f>
        <v>0</v>
      </c>
      <c r="K60" s="191"/>
    </row>
    <row r="61" s="8" customFormat="1" ht="19.92" customHeight="1">
      <c r="B61" s="185"/>
      <c r="C61" s="186"/>
      <c r="D61" s="187" t="s">
        <v>319</v>
      </c>
      <c r="E61" s="188"/>
      <c r="F61" s="188"/>
      <c r="G61" s="188"/>
      <c r="H61" s="188"/>
      <c r="I61" s="189"/>
      <c r="J61" s="190">
        <f>J370</f>
        <v>0</v>
      </c>
      <c r="K61" s="191"/>
    </row>
    <row r="62" s="8" customFormat="1" ht="19.92" customHeight="1">
      <c r="B62" s="185"/>
      <c r="C62" s="186"/>
      <c r="D62" s="187" t="s">
        <v>320</v>
      </c>
      <c r="E62" s="188"/>
      <c r="F62" s="188"/>
      <c r="G62" s="188"/>
      <c r="H62" s="188"/>
      <c r="I62" s="189"/>
      <c r="J62" s="190">
        <f>J386</f>
        <v>0</v>
      </c>
      <c r="K62" s="191"/>
    </row>
    <row r="63" s="8" customFormat="1" ht="19.92" customHeight="1">
      <c r="B63" s="185"/>
      <c r="C63" s="186"/>
      <c r="D63" s="187" t="s">
        <v>321</v>
      </c>
      <c r="E63" s="188"/>
      <c r="F63" s="188"/>
      <c r="G63" s="188"/>
      <c r="H63" s="188"/>
      <c r="I63" s="189"/>
      <c r="J63" s="190">
        <f>J427</f>
        <v>0</v>
      </c>
      <c r="K63" s="191"/>
    </row>
    <row r="64" s="8" customFormat="1" ht="19.92" customHeight="1">
      <c r="B64" s="185"/>
      <c r="C64" s="186"/>
      <c r="D64" s="187" t="s">
        <v>322</v>
      </c>
      <c r="E64" s="188"/>
      <c r="F64" s="188"/>
      <c r="G64" s="188"/>
      <c r="H64" s="188"/>
      <c r="I64" s="189"/>
      <c r="J64" s="190">
        <f>J430</f>
        <v>0</v>
      </c>
      <c r="K64" s="191"/>
    </row>
    <row r="65" s="8" customFormat="1" ht="19.92" customHeight="1">
      <c r="B65" s="185"/>
      <c r="C65" s="186"/>
      <c r="D65" s="187" t="s">
        <v>127</v>
      </c>
      <c r="E65" s="188"/>
      <c r="F65" s="188"/>
      <c r="G65" s="188"/>
      <c r="H65" s="188"/>
      <c r="I65" s="189"/>
      <c r="J65" s="190">
        <f>J432</f>
        <v>0</v>
      </c>
      <c r="K65" s="191"/>
    </row>
    <row r="66" s="1" customFormat="1" ht="21.84" customHeight="1">
      <c r="B66" s="47"/>
      <c r="C66" s="48"/>
      <c r="D66" s="48"/>
      <c r="E66" s="48"/>
      <c r="F66" s="48"/>
      <c r="G66" s="48"/>
      <c r="H66" s="48"/>
      <c r="I66" s="145"/>
      <c r="J66" s="48"/>
      <c r="K66" s="52"/>
    </row>
    <row r="67" s="1" customFormat="1" ht="6.96" customHeight="1">
      <c r="B67" s="68"/>
      <c r="C67" s="69"/>
      <c r="D67" s="69"/>
      <c r="E67" s="69"/>
      <c r="F67" s="69"/>
      <c r="G67" s="69"/>
      <c r="H67" s="69"/>
      <c r="I67" s="167"/>
      <c r="J67" s="69"/>
      <c r="K67" s="70"/>
    </row>
    <row r="71" s="1" customFormat="1" ht="6.96" customHeight="1">
      <c r="B71" s="71"/>
      <c r="C71" s="72"/>
      <c r="D71" s="72"/>
      <c r="E71" s="72"/>
      <c r="F71" s="72"/>
      <c r="G71" s="72"/>
      <c r="H71" s="72"/>
      <c r="I71" s="170"/>
      <c r="J71" s="72"/>
      <c r="K71" s="72"/>
      <c r="L71" s="73"/>
    </row>
    <row r="72" s="1" customFormat="1" ht="36.96" customHeight="1">
      <c r="B72" s="47"/>
      <c r="C72" s="74" t="s">
        <v>129</v>
      </c>
      <c r="D72" s="75"/>
      <c r="E72" s="75"/>
      <c r="F72" s="75"/>
      <c r="G72" s="75"/>
      <c r="H72" s="75"/>
      <c r="I72" s="192"/>
      <c r="J72" s="75"/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 ht="14.4" customHeight="1">
      <c r="B74" s="47"/>
      <c r="C74" s="77" t="s">
        <v>18</v>
      </c>
      <c r="D74" s="75"/>
      <c r="E74" s="75"/>
      <c r="F74" s="75"/>
      <c r="G74" s="75"/>
      <c r="H74" s="75"/>
      <c r="I74" s="192"/>
      <c r="J74" s="75"/>
      <c r="K74" s="75"/>
      <c r="L74" s="73"/>
    </row>
    <row r="75" s="1" customFormat="1" ht="16.5" customHeight="1">
      <c r="B75" s="47"/>
      <c r="C75" s="75"/>
      <c r="D75" s="75"/>
      <c r="E75" s="193" t="str">
        <f>E7</f>
        <v>Rekonstrukce kanalizace, ul. Politických vězňů</v>
      </c>
      <c r="F75" s="77"/>
      <c r="G75" s="77"/>
      <c r="H75" s="77"/>
      <c r="I75" s="192"/>
      <c r="J75" s="75"/>
      <c r="K75" s="75"/>
      <c r="L75" s="73"/>
    </row>
    <row r="76" s="1" customFormat="1" ht="14.4" customHeight="1">
      <c r="B76" s="47"/>
      <c r="C76" s="77" t="s">
        <v>113</v>
      </c>
      <c r="D76" s="75"/>
      <c r="E76" s="75"/>
      <c r="F76" s="75"/>
      <c r="G76" s="75"/>
      <c r="H76" s="75"/>
      <c r="I76" s="192"/>
      <c r="J76" s="75"/>
      <c r="K76" s="75"/>
      <c r="L76" s="73"/>
    </row>
    <row r="77" s="1" customFormat="1" ht="17.25" customHeight="1">
      <c r="B77" s="47"/>
      <c r="C77" s="75"/>
      <c r="D77" s="75"/>
      <c r="E77" s="83" t="str">
        <f>E9</f>
        <v>02 - Těžní šachty a rozrážky</v>
      </c>
      <c r="F77" s="75"/>
      <c r="G77" s="75"/>
      <c r="H77" s="75"/>
      <c r="I77" s="192"/>
      <c r="J77" s="75"/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192"/>
      <c r="J78" s="75"/>
      <c r="K78" s="75"/>
      <c r="L78" s="73"/>
    </row>
    <row r="79" s="1" customFormat="1" ht="18" customHeight="1">
      <c r="B79" s="47"/>
      <c r="C79" s="77" t="s">
        <v>24</v>
      </c>
      <c r="D79" s="75"/>
      <c r="E79" s="75"/>
      <c r="F79" s="194" t="str">
        <f>F12</f>
        <v>Praha 1</v>
      </c>
      <c r="G79" s="75"/>
      <c r="H79" s="75"/>
      <c r="I79" s="195" t="s">
        <v>26</v>
      </c>
      <c r="J79" s="86" t="str">
        <f>IF(J12="","",J12)</f>
        <v>23. 10. 2018</v>
      </c>
      <c r="K79" s="75"/>
      <c r="L79" s="73"/>
    </row>
    <row r="80" s="1" customFormat="1" ht="6.96" customHeight="1">
      <c r="B80" s="47"/>
      <c r="C80" s="75"/>
      <c r="D80" s="75"/>
      <c r="E80" s="75"/>
      <c r="F80" s="75"/>
      <c r="G80" s="75"/>
      <c r="H80" s="75"/>
      <c r="I80" s="192"/>
      <c r="J80" s="75"/>
      <c r="K80" s="75"/>
      <c r="L80" s="73"/>
    </row>
    <row r="81" s="1" customFormat="1">
      <c r="B81" s="47"/>
      <c r="C81" s="77" t="s">
        <v>32</v>
      </c>
      <c r="D81" s="75"/>
      <c r="E81" s="75"/>
      <c r="F81" s="194" t="str">
        <f>E15</f>
        <v>Pražská vodohospodářská společnost a.s.</v>
      </c>
      <c r="G81" s="75"/>
      <c r="H81" s="75"/>
      <c r="I81" s="195" t="s">
        <v>40</v>
      </c>
      <c r="J81" s="194" t="str">
        <f>E21</f>
        <v>KO-KA, s.r.o.</v>
      </c>
      <c r="K81" s="75"/>
      <c r="L81" s="73"/>
    </row>
    <row r="82" s="1" customFormat="1" ht="14.4" customHeight="1">
      <c r="B82" s="47"/>
      <c r="C82" s="77" t="s">
        <v>38</v>
      </c>
      <c r="D82" s="75"/>
      <c r="E82" s="75"/>
      <c r="F82" s="194" t="str">
        <f>IF(E18="","",E18)</f>
        <v/>
      </c>
      <c r="G82" s="75"/>
      <c r="H82" s="75"/>
      <c r="I82" s="192"/>
      <c r="J82" s="75"/>
      <c r="K82" s="75"/>
      <c r="L82" s="73"/>
    </row>
    <row r="83" s="1" customFormat="1" ht="10.32" customHeight="1">
      <c r="B83" s="47"/>
      <c r="C83" s="75"/>
      <c r="D83" s="75"/>
      <c r="E83" s="75"/>
      <c r="F83" s="75"/>
      <c r="G83" s="75"/>
      <c r="H83" s="75"/>
      <c r="I83" s="192"/>
      <c r="J83" s="75"/>
      <c r="K83" s="75"/>
      <c r="L83" s="73"/>
    </row>
    <row r="84" s="9" customFormat="1" ht="29.28" customHeight="1">
      <c r="B84" s="196"/>
      <c r="C84" s="197" t="s">
        <v>130</v>
      </c>
      <c r="D84" s="198" t="s">
        <v>66</v>
      </c>
      <c r="E84" s="198" t="s">
        <v>62</v>
      </c>
      <c r="F84" s="198" t="s">
        <v>131</v>
      </c>
      <c r="G84" s="198" t="s">
        <v>132</v>
      </c>
      <c r="H84" s="198" t="s">
        <v>133</v>
      </c>
      <c r="I84" s="199" t="s">
        <v>134</v>
      </c>
      <c r="J84" s="198" t="s">
        <v>118</v>
      </c>
      <c r="K84" s="200" t="s">
        <v>135</v>
      </c>
      <c r="L84" s="201"/>
      <c r="M84" s="103" t="s">
        <v>136</v>
      </c>
      <c r="N84" s="104" t="s">
        <v>51</v>
      </c>
      <c r="O84" s="104" t="s">
        <v>137</v>
      </c>
      <c r="P84" s="104" t="s">
        <v>138</v>
      </c>
      <c r="Q84" s="104" t="s">
        <v>139</v>
      </c>
      <c r="R84" s="104" t="s">
        <v>140</v>
      </c>
      <c r="S84" s="104" t="s">
        <v>141</v>
      </c>
      <c r="T84" s="105" t="s">
        <v>142</v>
      </c>
    </row>
    <row r="85" s="1" customFormat="1" ht="29.28" customHeight="1">
      <c r="B85" s="47"/>
      <c r="C85" s="109" t="s">
        <v>119</v>
      </c>
      <c r="D85" s="75"/>
      <c r="E85" s="75"/>
      <c r="F85" s="75"/>
      <c r="G85" s="75"/>
      <c r="H85" s="75"/>
      <c r="I85" s="192"/>
      <c r="J85" s="202">
        <f>BK85</f>
        <v>0</v>
      </c>
      <c r="K85" s="75"/>
      <c r="L85" s="73"/>
      <c r="M85" s="106"/>
      <c r="N85" s="107"/>
      <c r="O85" s="107"/>
      <c r="P85" s="203">
        <f>P86</f>
        <v>0</v>
      </c>
      <c r="Q85" s="107"/>
      <c r="R85" s="203">
        <f>R86</f>
        <v>327.05166050999998</v>
      </c>
      <c r="S85" s="107"/>
      <c r="T85" s="204">
        <f>T86</f>
        <v>1.6000000000000001</v>
      </c>
      <c r="AT85" s="24" t="s">
        <v>81</v>
      </c>
      <c r="AU85" s="24" t="s">
        <v>120</v>
      </c>
      <c r="BK85" s="205">
        <f>BK86</f>
        <v>0</v>
      </c>
    </row>
    <row r="86" s="10" customFormat="1" ht="37.44001" customHeight="1">
      <c r="B86" s="206"/>
      <c r="C86" s="207"/>
      <c r="D86" s="208" t="s">
        <v>81</v>
      </c>
      <c r="E86" s="209" t="s">
        <v>143</v>
      </c>
      <c r="F86" s="209" t="s">
        <v>144</v>
      </c>
      <c r="G86" s="207"/>
      <c r="H86" s="207"/>
      <c r="I86" s="210"/>
      <c r="J86" s="211">
        <f>BK86</f>
        <v>0</v>
      </c>
      <c r="K86" s="207"/>
      <c r="L86" s="212"/>
      <c r="M86" s="213"/>
      <c r="N86" s="214"/>
      <c r="O86" s="214"/>
      <c r="P86" s="215">
        <f>P87+P285+P301+P370+P386+P427+P430+P432</f>
        <v>0</v>
      </c>
      <c r="Q86" s="214"/>
      <c r="R86" s="215">
        <f>R87+R285+R301+R370+R386+R427+R430+R432</f>
        <v>327.05166050999998</v>
      </c>
      <c r="S86" s="214"/>
      <c r="T86" s="216">
        <f>T87+T285+T301+T370+T386+T427+T430+T432</f>
        <v>1.6000000000000001</v>
      </c>
      <c r="AR86" s="217" t="s">
        <v>90</v>
      </c>
      <c r="AT86" s="218" t="s">
        <v>81</v>
      </c>
      <c r="AU86" s="218" t="s">
        <v>82</v>
      </c>
      <c r="AY86" s="217" t="s">
        <v>145</v>
      </c>
      <c r="BK86" s="219">
        <f>BK87+BK285+BK301+BK370+BK386+BK427+BK430+BK432</f>
        <v>0</v>
      </c>
    </row>
    <row r="87" s="10" customFormat="1" ht="19.92" customHeight="1">
      <c r="B87" s="206"/>
      <c r="C87" s="207"/>
      <c r="D87" s="208" t="s">
        <v>81</v>
      </c>
      <c r="E87" s="220" t="s">
        <v>90</v>
      </c>
      <c r="F87" s="220" t="s">
        <v>146</v>
      </c>
      <c r="G87" s="207"/>
      <c r="H87" s="207"/>
      <c r="I87" s="210"/>
      <c r="J87" s="221">
        <f>BK87</f>
        <v>0</v>
      </c>
      <c r="K87" s="207"/>
      <c r="L87" s="212"/>
      <c r="M87" s="213"/>
      <c r="N87" s="214"/>
      <c r="O87" s="214"/>
      <c r="P87" s="215">
        <f>SUM(P88:P284)</f>
        <v>0</v>
      </c>
      <c r="Q87" s="214"/>
      <c r="R87" s="215">
        <f>SUM(R88:R284)</f>
        <v>110.28749541000001</v>
      </c>
      <c r="S87" s="214"/>
      <c r="T87" s="216">
        <f>SUM(T88:T284)</f>
        <v>0</v>
      </c>
      <c r="AR87" s="217" t="s">
        <v>90</v>
      </c>
      <c r="AT87" s="218" t="s">
        <v>81</v>
      </c>
      <c r="AU87" s="218" t="s">
        <v>90</v>
      </c>
      <c r="AY87" s="217" t="s">
        <v>145</v>
      </c>
      <c r="BK87" s="219">
        <f>SUM(BK88:BK284)</f>
        <v>0</v>
      </c>
    </row>
    <row r="88" s="1" customFormat="1" ht="25.5" customHeight="1">
      <c r="B88" s="47"/>
      <c r="C88" s="222" t="s">
        <v>90</v>
      </c>
      <c r="D88" s="222" t="s">
        <v>147</v>
      </c>
      <c r="E88" s="223" t="s">
        <v>323</v>
      </c>
      <c r="F88" s="224" t="s">
        <v>324</v>
      </c>
      <c r="G88" s="225" t="s">
        <v>174</v>
      </c>
      <c r="H88" s="226">
        <v>740</v>
      </c>
      <c r="I88" s="227"/>
      <c r="J88" s="228">
        <f>ROUND(I88*H88,2)</f>
        <v>0</v>
      </c>
      <c r="K88" s="224" t="s">
        <v>151</v>
      </c>
      <c r="L88" s="73"/>
      <c r="M88" s="229" t="s">
        <v>80</v>
      </c>
      <c r="N88" s="230" t="s">
        <v>52</v>
      </c>
      <c r="O88" s="48"/>
      <c r="P88" s="231">
        <f>O88*H88</f>
        <v>0</v>
      </c>
      <c r="Q88" s="231">
        <v>0.00012</v>
      </c>
      <c r="R88" s="231">
        <f>Q88*H88</f>
        <v>0.088800000000000004</v>
      </c>
      <c r="S88" s="231">
        <v>0</v>
      </c>
      <c r="T88" s="232">
        <f>S88*H88</f>
        <v>0</v>
      </c>
      <c r="AR88" s="24" t="s">
        <v>152</v>
      </c>
      <c r="AT88" s="24" t="s">
        <v>147</v>
      </c>
      <c r="AU88" s="24" t="s">
        <v>92</v>
      </c>
      <c r="AY88" s="24" t="s">
        <v>145</v>
      </c>
      <c r="BE88" s="233">
        <f>IF(N88="základní",J88,0)</f>
        <v>0</v>
      </c>
      <c r="BF88" s="233">
        <f>IF(N88="snížená",J88,0)</f>
        <v>0</v>
      </c>
      <c r="BG88" s="233">
        <f>IF(N88="zákl. přenesená",J88,0)</f>
        <v>0</v>
      </c>
      <c r="BH88" s="233">
        <f>IF(N88="sníž. přenesená",J88,0)</f>
        <v>0</v>
      </c>
      <c r="BI88" s="233">
        <f>IF(N88="nulová",J88,0)</f>
        <v>0</v>
      </c>
      <c r="BJ88" s="24" t="s">
        <v>90</v>
      </c>
      <c r="BK88" s="233">
        <f>ROUND(I88*H88,2)</f>
        <v>0</v>
      </c>
      <c r="BL88" s="24" t="s">
        <v>152</v>
      </c>
      <c r="BM88" s="24" t="s">
        <v>325</v>
      </c>
    </row>
    <row r="89" s="1" customFormat="1">
      <c r="B89" s="47"/>
      <c r="C89" s="75"/>
      <c r="D89" s="234" t="s">
        <v>154</v>
      </c>
      <c r="E89" s="75"/>
      <c r="F89" s="235" t="s">
        <v>326</v>
      </c>
      <c r="G89" s="75"/>
      <c r="H89" s="75"/>
      <c r="I89" s="192"/>
      <c r="J89" s="75"/>
      <c r="K89" s="75"/>
      <c r="L89" s="73"/>
      <c r="M89" s="236"/>
      <c r="N89" s="48"/>
      <c r="O89" s="48"/>
      <c r="P89" s="48"/>
      <c r="Q89" s="48"/>
      <c r="R89" s="48"/>
      <c r="S89" s="48"/>
      <c r="T89" s="96"/>
      <c r="AT89" s="24" t="s">
        <v>154</v>
      </c>
      <c r="AU89" s="24" t="s">
        <v>92</v>
      </c>
    </row>
    <row r="90" s="11" customFormat="1">
      <c r="B90" s="237"/>
      <c r="C90" s="238"/>
      <c r="D90" s="234" t="s">
        <v>156</v>
      </c>
      <c r="E90" s="239" t="s">
        <v>80</v>
      </c>
      <c r="F90" s="240" t="s">
        <v>327</v>
      </c>
      <c r="G90" s="238"/>
      <c r="H90" s="241">
        <v>60</v>
      </c>
      <c r="I90" s="242"/>
      <c r="J90" s="238"/>
      <c r="K90" s="238"/>
      <c r="L90" s="243"/>
      <c r="M90" s="244"/>
      <c r="N90" s="245"/>
      <c r="O90" s="245"/>
      <c r="P90" s="245"/>
      <c r="Q90" s="245"/>
      <c r="R90" s="245"/>
      <c r="S90" s="245"/>
      <c r="T90" s="246"/>
      <c r="AT90" s="247" t="s">
        <v>156</v>
      </c>
      <c r="AU90" s="247" t="s">
        <v>92</v>
      </c>
      <c r="AV90" s="11" t="s">
        <v>92</v>
      </c>
      <c r="AW90" s="11" t="s">
        <v>44</v>
      </c>
      <c r="AX90" s="11" t="s">
        <v>82</v>
      </c>
      <c r="AY90" s="247" t="s">
        <v>145</v>
      </c>
    </row>
    <row r="91" s="11" customFormat="1">
      <c r="B91" s="237"/>
      <c r="C91" s="238"/>
      <c r="D91" s="234" t="s">
        <v>156</v>
      </c>
      <c r="E91" s="239" t="s">
        <v>80</v>
      </c>
      <c r="F91" s="240" t="s">
        <v>328</v>
      </c>
      <c r="G91" s="238"/>
      <c r="H91" s="241">
        <v>280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AT91" s="247" t="s">
        <v>156</v>
      </c>
      <c r="AU91" s="247" t="s">
        <v>92</v>
      </c>
      <c r="AV91" s="11" t="s">
        <v>92</v>
      </c>
      <c r="AW91" s="11" t="s">
        <v>44</v>
      </c>
      <c r="AX91" s="11" t="s">
        <v>82</v>
      </c>
      <c r="AY91" s="247" t="s">
        <v>145</v>
      </c>
    </row>
    <row r="92" s="11" customFormat="1">
      <c r="B92" s="237"/>
      <c r="C92" s="238"/>
      <c r="D92" s="234" t="s">
        <v>156</v>
      </c>
      <c r="E92" s="239" t="s">
        <v>80</v>
      </c>
      <c r="F92" s="240" t="s">
        <v>329</v>
      </c>
      <c r="G92" s="238"/>
      <c r="H92" s="241">
        <v>400</v>
      </c>
      <c r="I92" s="242"/>
      <c r="J92" s="238"/>
      <c r="K92" s="238"/>
      <c r="L92" s="243"/>
      <c r="M92" s="244"/>
      <c r="N92" s="245"/>
      <c r="O92" s="245"/>
      <c r="P92" s="245"/>
      <c r="Q92" s="245"/>
      <c r="R92" s="245"/>
      <c r="S92" s="245"/>
      <c r="T92" s="246"/>
      <c r="AT92" s="247" t="s">
        <v>156</v>
      </c>
      <c r="AU92" s="247" t="s">
        <v>92</v>
      </c>
      <c r="AV92" s="11" t="s">
        <v>92</v>
      </c>
      <c r="AW92" s="11" t="s">
        <v>44</v>
      </c>
      <c r="AX92" s="11" t="s">
        <v>82</v>
      </c>
      <c r="AY92" s="247" t="s">
        <v>145</v>
      </c>
    </row>
    <row r="93" s="12" customFormat="1">
      <c r="B93" s="248"/>
      <c r="C93" s="249"/>
      <c r="D93" s="234" t="s">
        <v>156</v>
      </c>
      <c r="E93" s="250" t="s">
        <v>80</v>
      </c>
      <c r="F93" s="251" t="s">
        <v>166</v>
      </c>
      <c r="G93" s="249"/>
      <c r="H93" s="252">
        <v>740</v>
      </c>
      <c r="I93" s="253"/>
      <c r="J93" s="249"/>
      <c r="K93" s="249"/>
      <c r="L93" s="254"/>
      <c r="M93" s="255"/>
      <c r="N93" s="256"/>
      <c r="O93" s="256"/>
      <c r="P93" s="256"/>
      <c r="Q93" s="256"/>
      <c r="R93" s="256"/>
      <c r="S93" s="256"/>
      <c r="T93" s="257"/>
      <c r="AT93" s="258" t="s">
        <v>156</v>
      </c>
      <c r="AU93" s="258" t="s">
        <v>92</v>
      </c>
      <c r="AV93" s="12" t="s">
        <v>152</v>
      </c>
      <c r="AW93" s="12" t="s">
        <v>44</v>
      </c>
      <c r="AX93" s="12" t="s">
        <v>90</v>
      </c>
      <c r="AY93" s="258" t="s">
        <v>145</v>
      </c>
    </row>
    <row r="94" s="1" customFormat="1" ht="25.5" customHeight="1">
      <c r="B94" s="47"/>
      <c r="C94" s="222" t="s">
        <v>92</v>
      </c>
      <c r="D94" s="222" t="s">
        <v>147</v>
      </c>
      <c r="E94" s="223" t="s">
        <v>330</v>
      </c>
      <c r="F94" s="224" t="s">
        <v>331</v>
      </c>
      <c r="G94" s="225" t="s">
        <v>332</v>
      </c>
      <c r="H94" s="226">
        <v>370</v>
      </c>
      <c r="I94" s="227"/>
      <c r="J94" s="228">
        <f>ROUND(I94*H94,2)</f>
        <v>0</v>
      </c>
      <c r="K94" s="224" t="s">
        <v>151</v>
      </c>
      <c r="L94" s="73"/>
      <c r="M94" s="229" t="s">
        <v>80</v>
      </c>
      <c r="N94" s="230" t="s">
        <v>52</v>
      </c>
      <c r="O94" s="48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AR94" s="24" t="s">
        <v>152</v>
      </c>
      <c r="AT94" s="24" t="s">
        <v>147</v>
      </c>
      <c r="AU94" s="24" t="s">
        <v>92</v>
      </c>
      <c r="AY94" s="24" t="s">
        <v>145</v>
      </c>
      <c r="BE94" s="233">
        <f>IF(N94="základní",J94,0)</f>
        <v>0</v>
      </c>
      <c r="BF94" s="233">
        <f>IF(N94="snížená",J94,0)</f>
        <v>0</v>
      </c>
      <c r="BG94" s="233">
        <f>IF(N94="zákl. přenesená",J94,0)</f>
        <v>0</v>
      </c>
      <c r="BH94" s="233">
        <f>IF(N94="sníž. přenesená",J94,0)</f>
        <v>0</v>
      </c>
      <c r="BI94" s="233">
        <f>IF(N94="nulová",J94,0)</f>
        <v>0</v>
      </c>
      <c r="BJ94" s="24" t="s">
        <v>90</v>
      </c>
      <c r="BK94" s="233">
        <f>ROUND(I94*H94,2)</f>
        <v>0</v>
      </c>
      <c r="BL94" s="24" t="s">
        <v>152</v>
      </c>
      <c r="BM94" s="24" t="s">
        <v>333</v>
      </c>
    </row>
    <row r="95" s="1" customFormat="1">
      <c r="B95" s="47"/>
      <c r="C95" s="75"/>
      <c r="D95" s="234" t="s">
        <v>154</v>
      </c>
      <c r="E95" s="75"/>
      <c r="F95" s="235" t="s">
        <v>334</v>
      </c>
      <c r="G95" s="75"/>
      <c r="H95" s="75"/>
      <c r="I95" s="192"/>
      <c r="J95" s="75"/>
      <c r="K95" s="75"/>
      <c r="L95" s="73"/>
      <c r="M95" s="236"/>
      <c r="N95" s="48"/>
      <c r="O95" s="48"/>
      <c r="P95" s="48"/>
      <c r="Q95" s="48"/>
      <c r="R95" s="48"/>
      <c r="S95" s="48"/>
      <c r="T95" s="96"/>
      <c r="AT95" s="24" t="s">
        <v>154</v>
      </c>
      <c r="AU95" s="24" t="s">
        <v>92</v>
      </c>
    </row>
    <row r="96" s="11" customFormat="1">
      <c r="B96" s="237"/>
      <c r="C96" s="238"/>
      <c r="D96" s="234" t="s">
        <v>156</v>
      </c>
      <c r="E96" s="239" t="s">
        <v>80</v>
      </c>
      <c r="F96" s="240" t="s">
        <v>335</v>
      </c>
      <c r="G96" s="238"/>
      <c r="H96" s="241">
        <v>370</v>
      </c>
      <c r="I96" s="242"/>
      <c r="J96" s="238"/>
      <c r="K96" s="238"/>
      <c r="L96" s="243"/>
      <c r="M96" s="244"/>
      <c r="N96" s="245"/>
      <c r="O96" s="245"/>
      <c r="P96" s="245"/>
      <c r="Q96" s="245"/>
      <c r="R96" s="245"/>
      <c r="S96" s="245"/>
      <c r="T96" s="246"/>
      <c r="AT96" s="247" t="s">
        <v>156</v>
      </c>
      <c r="AU96" s="247" t="s">
        <v>92</v>
      </c>
      <c r="AV96" s="11" t="s">
        <v>92</v>
      </c>
      <c r="AW96" s="11" t="s">
        <v>44</v>
      </c>
      <c r="AX96" s="11" t="s">
        <v>90</v>
      </c>
      <c r="AY96" s="247" t="s">
        <v>145</v>
      </c>
    </row>
    <row r="97" s="1" customFormat="1" ht="63.75" customHeight="1">
      <c r="B97" s="47"/>
      <c r="C97" s="222" t="s">
        <v>167</v>
      </c>
      <c r="D97" s="222" t="s">
        <v>147</v>
      </c>
      <c r="E97" s="223" t="s">
        <v>336</v>
      </c>
      <c r="F97" s="224" t="s">
        <v>337</v>
      </c>
      <c r="G97" s="225" t="s">
        <v>150</v>
      </c>
      <c r="H97" s="226">
        <v>3</v>
      </c>
      <c r="I97" s="227"/>
      <c r="J97" s="228">
        <f>ROUND(I97*H97,2)</f>
        <v>0</v>
      </c>
      <c r="K97" s="224" t="s">
        <v>151</v>
      </c>
      <c r="L97" s="73"/>
      <c r="M97" s="229" t="s">
        <v>80</v>
      </c>
      <c r="N97" s="230" t="s">
        <v>52</v>
      </c>
      <c r="O97" s="48"/>
      <c r="P97" s="231">
        <f>O97*H97</f>
        <v>0</v>
      </c>
      <c r="Q97" s="231">
        <v>0.0086800000000000002</v>
      </c>
      <c r="R97" s="231">
        <f>Q97*H97</f>
        <v>0.026040000000000001</v>
      </c>
      <c r="S97" s="231">
        <v>0</v>
      </c>
      <c r="T97" s="232">
        <f>S97*H97</f>
        <v>0</v>
      </c>
      <c r="AR97" s="24" t="s">
        <v>152</v>
      </c>
      <c r="AT97" s="24" t="s">
        <v>147</v>
      </c>
      <c r="AU97" s="24" t="s">
        <v>92</v>
      </c>
      <c r="AY97" s="24" t="s">
        <v>145</v>
      </c>
      <c r="BE97" s="233">
        <f>IF(N97="základní",J97,0)</f>
        <v>0</v>
      </c>
      <c r="BF97" s="233">
        <f>IF(N97="snížená",J97,0)</f>
        <v>0</v>
      </c>
      <c r="BG97" s="233">
        <f>IF(N97="zákl. přenesená",J97,0)</f>
        <v>0</v>
      </c>
      <c r="BH97" s="233">
        <f>IF(N97="sníž. přenesená",J97,0)</f>
        <v>0</v>
      </c>
      <c r="BI97" s="233">
        <f>IF(N97="nulová",J97,0)</f>
        <v>0</v>
      </c>
      <c r="BJ97" s="24" t="s">
        <v>90</v>
      </c>
      <c r="BK97" s="233">
        <f>ROUND(I97*H97,2)</f>
        <v>0</v>
      </c>
      <c r="BL97" s="24" t="s">
        <v>152</v>
      </c>
      <c r="BM97" s="24" t="s">
        <v>338</v>
      </c>
    </row>
    <row r="98" s="1" customFormat="1">
      <c r="B98" s="47"/>
      <c r="C98" s="75"/>
      <c r="D98" s="234" t="s">
        <v>154</v>
      </c>
      <c r="E98" s="75"/>
      <c r="F98" s="235" t="s">
        <v>339</v>
      </c>
      <c r="G98" s="75"/>
      <c r="H98" s="75"/>
      <c r="I98" s="192"/>
      <c r="J98" s="75"/>
      <c r="K98" s="75"/>
      <c r="L98" s="73"/>
      <c r="M98" s="236"/>
      <c r="N98" s="48"/>
      <c r="O98" s="48"/>
      <c r="P98" s="48"/>
      <c r="Q98" s="48"/>
      <c r="R98" s="48"/>
      <c r="S98" s="48"/>
      <c r="T98" s="96"/>
      <c r="AT98" s="24" t="s">
        <v>154</v>
      </c>
      <c r="AU98" s="24" t="s">
        <v>92</v>
      </c>
    </row>
    <row r="99" s="11" customFormat="1">
      <c r="B99" s="237"/>
      <c r="C99" s="238"/>
      <c r="D99" s="234" t="s">
        <v>156</v>
      </c>
      <c r="E99" s="239" t="s">
        <v>80</v>
      </c>
      <c r="F99" s="240" t="s">
        <v>340</v>
      </c>
      <c r="G99" s="238"/>
      <c r="H99" s="241">
        <v>3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AT99" s="247" t="s">
        <v>156</v>
      </c>
      <c r="AU99" s="247" t="s">
        <v>92</v>
      </c>
      <c r="AV99" s="11" t="s">
        <v>92</v>
      </c>
      <c r="AW99" s="11" t="s">
        <v>44</v>
      </c>
      <c r="AX99" s="11" t="s">
        <v>90</v>
      </c>
      <c r="AY99" s="247" t="s">
        <v>145</v>
      </c>
    </row>
    <row r="100" s="1" customFormat="1" ht="25.5" customHeight="1">
      <c r="B100" s="47"/>
      <c r="C100" s="222" t="s">
        <v>152</v>
      </c>
      <c r="D100" s="222" t="s">
        <v>147</v>
      </c>
      <c r="E100" s="223" t="s">
        <v>341</v>
      </c>
      <c r="F100" s="224" t="s">
        <v>342</v>
      </c>
      <c r="G100" s="225" t="s">
        <v>183</v>
      </c>
      <c r="H100" s="226">
        <v>4.883</v>
      </c>
      <c r="I100" s="227"/>
      <c r="J100" s="228">
        <f>ROUND(I100*H100,2)</f>
        <v>0</v>
      </c>
      <c r="K100" s="224" t="s">
        <v>151</v>
      </c>
      <c r="L100" s="73"/>
      <c r="M100" s="229" t="s">
        <v>80</v>
      </c>
      <c r="N100" s="230" t="s">
        <v>52</v>
      </c>
      <c r="O100" s="48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AR100" s="24" t="s">
        <v>152</v>
      </c>
      <c r="AT100" s="24" t="s">
        <v>147</v>
      </c>
      <c r="AU100" s="24" t="s">
        <v>92</v>
      </c>
      <c r="AY100" s="24" t="s">
        <v>145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24" t="s">
        <v>90</v>
      </c>
      <c r="BK100" s="233">
        <f>ROUND(I100*H100,2)</f>
        <v>0</v>
      </c>
      <c r="BL100" s="24" t="s">
        <v>152</v>
      </c>
      <c r="BM100" s="24" t="s">
        <v>343</v>
      </c>
    </row>
    <row r="101" s="1" customFormat="1">
      <c r="B101" s="47"/>
      <c r="C101" s="75"/>
      <c r="D101" s="234" t="s">
        <v>154</v>
      </c>
      <c r="E101" s="75"/>
      <c r="F101" s="235" t="s">
        <v>344</v>
      </c>
      <c r="G101" s="75"/>
      <c r="H101" s="75"/>
      <c r="I101" s="192"/>
      <c r="J101" s="75"/>
      <c r="K101" s="75"/>
      <c r="L101" s="73"/>
      <c r="M101" s="236"/>
      <c r="N101" s="48"/>
      <c r="O101" s="48"/>
      <c r="P101" s="48"/>
      <c r="Q101" s="48"/>
      <c r="R101" s="48"/>
      <c r="S101" s="48"/>
      <c r="T101" s="96"/>
      <c r="AT101" s="24" t="s">
        <v>154</v>
      </c>
      <c r="AU101" s="24" t="s">
        <v>92</v>
      </c>
    </row>
    <row r="102" s="11" customFormat="1">
      <c r="B102" s="237"/>
      <c r="C102" s="238"/>
      <c r="D102" s="234" t="s">
        <v>156</v>
      </c>
      <c r="E102" s="239" t="s">
        <v>80</v>
      </c>
      <c r="F102" s="240" t="s">
        <v>345</v>
      </c>
      <c r="G102" s="238"/>
      <c r="H102" s="241">
        <v>4.883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AT102" s="247" t="s">
        <v>156</v>
      </c>
      <c r="AU102" s="247" t="s">
        <v>92</v>
      </c>
      <c r="AV102" s="11" t="s">
        <v>92</v>
      </c>
      <c r="AW102" s="11" t="s">
        <v>44</v>
      </c>
      <c r="AX102" s="11" t="s">
        <v>90</v>
      </c>
      <c r="AY102" s="247" t="s">
        <v>145</v>
      </c>
    </row>
    <row r="103" s="1" customFormat="1" ht="25.5" customHeight="1">
      <c r="B103" s="47"/>
      <c r="C103" s="222" t="s">
        <v>180</v>
      </c>
      <c r="D103" s="222" t="s">
        <v>147</v>
      </c>
      <c r="E103" s="223" t="s">
        <v>346</v>
      </c>
      <c r="F103" s="224" t="s">
        <v>347</v>
      </c>
      <c r="G103" s="225" t="s">
        <v>183</v>
      </c>
      <c r="H103" s="226">
        <v>4.4749999999999996</v>
      </c>
      <c r="I103" s="227"/>
      <c r="J103" s="228">
        <f>ROUND(I103*H103,2)</f>
        <v>0</v>
      </c>
      <c r="K103" s="224" t="s">
        <v>151</v>
      </c>
      <c r="L103" s="73"/>
      <c r="M103" s="229" t="s">
        <v>80</v>
      </c>
      <c r="N103" s="230" t="s">
        <v>52</v>
      </c>
      <c r="O103" s="48"/>
      <c r="P103" s="231">
        <f>O103*H103</f>
        <v>0</v>
      </c>
      <c r="Q103" s="231">
        <v>0.018790000000000001</v>
      </c>
      <c r="R103" s="231">
        <f>Q103*H103</f>
        <v>0.08408525</v>
      </c>
      <c r="S103" s="231">
        <v>0</v>
      </c>
      <c r="T103" s="232">
        <f>S103*H103</f>
        <v>0</v>
      </c>
      <c r="AR103" s="24" t="s">
        <v>152</v>
      </c>
      <c r="AT103" s="24" t="s">
        <v>147</v>
      </c>
      <c r="AU103" s="24" t="s">
        <v>92</v>
      </c>
      <c r="AY103" s="24" t="s">
        <v>145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24" t="s">
        <v>90</v>
      </c>
      <c r="BK103" s="233">
        <f>ROUND(I103*H103,2)</f>
        <v>0</v>
      </c>
      <c r="BL103" s="24" t="s">
        <v>152</v>
      </c>
      <c r="BM103" s="24" t="s">
        <v>348</v>
      </c>
    </row>
    <row r="104" s="14" customFormat="1">
      <c r="B104" s="280"/>
      <c r="C104" s="281"/>
      <c r="D104" s="234" t="s">
        <v>156</v>
      </c>
      <c r="E104" s="282" t="s">
        <v>80</v>
      </c>
      <c r="F104" s="283" t="s">
        <v>349</v>
      </c>
      <c r="G104" s="281"/>
      <c r="H104" s="282" t="s">
        <v>80</v>
      </c>
      <c r="I104" s="284"/>
      <c r="J104" s="281"/>
      <c r="K104" s="281"/>
      <c r="L104" s="285"/>
      <c r="M104" s="286"/>
      <c r="N104" s="287"/>
      <c r="O104" s="287"/>
      <c r="P104" s="287"/>
      <c r="Q104" s="287"/>
      <c r="R104" s="287"/>
      <c r="S104" s="287"/>
      <c r="T104" s="288"/>
      <c r="AT104" s="289" t="s">
        <v>156</v>
      </c>
      <c r="AU104" s="289" t="s">
        <v>92</v>
      </c>
      <c r="AV104" s="14" t="s">
        <v>90</v>
      </c>
      <c r="AW104" s="14" t="s">
        <v>44</v>
      </c>
      <c r="AX104" s="14" t="s">
        <v>82</v>
      </c>
      <c r="AY104" s="289" t="s">
        <v>145</v>
      </c>
    </row>
    <row r="105" s="11" customFormat="1">
      <c r="B105" s="237"/>
      <c r="C105" s="238"/>
      <c r="D105" s="234" t="s">
        <v>156</v>
      </c>
      <c r="E105" s="239" t="s">
        <v>80</v>
      </c>
      <c r="F105" s="240" t="s">
        <v>350</v>
      </c>
      <c r="G105" s="238"/>
      <c r="H105" s="241">
        <v>4.7699999999999996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AT105" s="247" t="s">
        <v>156</v>
      </c>
      <c r="AU105" s="247" t="s">
        <v>92</v>
      </c>
      <c r="AV105" s="11" t="s">
        <v>92</v>
      </c>
      <c r="AW105" s="11" t="s">
        <v>44</v>
      </c>
      <c r="AX105" s="11" t="s">
        <v>82</v>
      </c>
      <c r="AY105" s="247" t="s">
        <v>145</v>
      </c>
    </row>
    <row r="106" s="11" customFormat="1">
      <c r="B106" s="237"/>
      <c r="C106" s="238"/>
      <c r="D106" s="234" t="s">
        <v>156</v>
      </c>
      <c r="E106" s="239" t="s">
        <v>80</v>
      </c>
      <c r="F106" s="240" t="s">
        <v>351</v>
      </c>
      <c r="G106" s="238"/>
      <c r="H106" s="241">
        <v>-0.29499999999999998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156</v>
      </c>
      <c r="AU106" s="247" t="s">
        <v>92</v>
      </c>
      <c r="AV106" s="11" t="s">
        <v>92</v>
      </c>
      <c r="AW106" s="11" t="s">
        <v>44</v>
      </c>
      <c r="AX106" s="11" t="s">
        <v>82</v>
      </c>
      <c r="AY106" s="247" t="s">
        <v>145</v>
      </c>
    </row>
    <row r="107" s="12" customFormat="1">
      <c r="B107" s="248"/>
      <c r="C107" s="249"/>
      <c r="D107" s="234" t="s">
        <v>156</v>
      </c>
      <c r="E107" s="250" t="s">
        <v>80</v>
      </c>
      <c r="F107" s="251" t="s">
        <v>166</v>
      </c>
      <c r="G107" s="249"/>
      <c r="H107" s="252">
        <v>4.4749999999999996</v>
      </c>
      <c r="I107" s="253"/>
      <c r="J107" s="249"/>
      <c r="K107" s="249"/>
      <c r="L107" s="254"/>
      <c r="M107" s="255"/>
      <c r="N107" s="256"/>
      <c r="O107" s="256"/>
      <c r="P107" s="256"/>
      <c r="Q107" s="256"/>
      <c r="R107" s="256"/>
      <c r="S107" s="256"/>
      <c r="T107" s="257"/>
      <c r="AT107" s="258" t="s">
        <v>156</v>
      </c>
      <c r="AU107" s="258" t="s">
        <v>92</v>
      </c>
      <c r="AV107" s="12" t="s">
        <v>152</v>
      </c>
      <c r="AW107" s="12" t="s">
        <v>44</v>
      </c>
      <c r="AX107" s="12" t="s">
        <v>90</v>
      </c>
      <c r="AY107" s="258" t="s">
        <v>145</v>
      </c>
    </row>
    <row r="108" s="1" customFormat="1" ht="51" customHeight="1">
      <c r="B108" s="47"/>
      <c r="C108" s="222" t="s">
        <v>187</v>
      </c>
      <c r="D108" s="222" t="s">
        <v>147</v>
      </c>
      <c r="E108" s="223" t="s">
        <v>352</v>
      </c>
      <c r="F108" s="224" t="s">
        <v>353</v>
      </c>
      <c r="G108" s="225" t="s">
        <v>183</v>
      </c>
      <c r="H108" s="226">
        <v>299.35199999999998</v>
      </c>
      <c r="I108" s="227"/>
      <c r="J108" s="228">
        <f>ROUND(I108*H108,2)</f>
        <v>0</v>
      </c>
      <c r="K108" s="224" t="s">
        <v>151</v>
      </c>
      <c r="L108" s="73"/>
      <c r="M108" s="229" t="s">
        <v>80</v>
      </c>
      <c r="N108" s="230" t="s">
        <v>52</v>
      </c>
      <c r="O108" s="48"/>
      <c r="P108" s="231">
        <f>O108*H108</f>
        <v>0</v>
      </c>
      <c r="Q108" s="231">
        <v>0.0057299999999999999</v>
      </c>
      <c r="R108" s="231">
        <f>Q108*H108</f>
        <v>1.7152869599999998</v>
      </c>
      <c r="S108" s="231">
        <v>0</v>
      </c>
      <c r="T108" s="232">
        <f>S108*H108</f>
        <v>0</v>
      </c>
      <c r="AR108" s="24" t="s">
        <v>152</v>
      </c>
      <c r="AT108" s="24" t="s">
        <v>147</v>
      </c>
      <c r="AU108" s="24" t="s">
        <v>92</v>
      </c>
      <c r="AY108" s="24" t="s">
        <v>145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24" t="s">
        <v>90</v>
      </c>
      <c r="BK108" s="233">
        <f>ROUND(I108*H108,2)</f>
        <v>0</v>
      </c>
      <c r="BL108" s="24" t="s">
        <v>152</v>
      </c>
      <c r="BM108" s="24" t="s">
        <v>354</v>
      </c>
    </row>
    <row r="109" s="14" customFormat="1">
      <c r="B109" s="280"/>
      <c r="C109" s="281"/>
      <c r="D109" s="234" t="s">
        <v>156</v>
      </c>
      <c r="E109" s="282" t="s">
        <v>80</v>
      </c>
      <c r="F109" s="283" t="s">
        <v>355</v>
      </c>
      <c r="G109" s="281"/>
      <c r="H109" s="282" t="s">
        <v>80</v>
      </c>
      <c r="I109" s="284"/>
      <c r="J109" s="281"/>
      <c r="K109" s="281"/>
      <c r="L109" s="285"/>
      <c r="M109" s="286"/>
      <c r="N109" s="287"/>
      <c r="O109" s="287"/>
      <c r="P109" s="287"/>
      <c r="Q109" s="287"/>
      <c r="R109" s="287"/>
      <c r="S109" s="287"/>
      <c r="T109" s="288"/>
      <c r="AT109" s="289" t="s">
        <v>156</v>
      </c>
      <c r="AU109" s="289" t="s">
        <v>92</v>
      </c>
      <c r="AV109" s="14" t="s">
        <v>90</v>
      </c>
      <c r="AW109" s="14" t="s">
        <v>44</v>
      </c>
      <c r="AX109" s="14" t="s">
        <v>82</v>
      </c>
      <c r="AY109" s="289" t="s">
        <v>145</v>
      </c>
    </row>
    <row r="110" s="11" customFormat="1">
      <c r="B110" s="237"/>
      <c r="C110" s="238"/>
      <c r="D110" s="234" t="s">
        <v>156</v>
      </c>
      <c r="E110" s="239" t="s">
        <v>80</v>
      </c>
      <c r="F110" s="240" t="s">
        <v>356</v>
      </c>
      <c r="G110" s="238"/>
      <c r="H110" s="241">
        <v>50.490000000000002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AT110" s="247" t="s">
        <v>156</v>
      </c>
      <c r="AU110" s="247" t="s">
        <v>92</v>
      </c>
      <c r="AV110" s="11" t="s">
        <v>92</v>
      </c>
      <c r="AW110" s="11" t="s">
        <v>44</v>
      </c>
      <c r="AX110" s="11" t="s">
        <v>82</v>
      </c>
      <c r="AY110" s="247" t="s">
        <v>145</v>
      </c>
    </row>
    <row r="111" s="11" customFormat="1">
      <c r="B111" s="237"/>
      <c r="C111" s="238"/>
      <c r="D111" s="234" t="s">
        <v>156</v>
      </c>
      <c r="E111" s="239" t="s">
        <v>80</v>
      </c>
      <c r="F111" s="240" t="s">
        <v>357</v>
      </c>
      <c r="G111" s="238"/>
      <c r="H111" s="241">
        <v>48.015000000000001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AT111" s="247" t="s">
        <v>156</v>
      </c>
      <c r="AU111" s="247" t="s">
        <v>92</v>
      </c>
      <c r="AV111" s="11" t="s">
        <v>92</v>
      </c>
      <c r="AW111" s="11" t="s">
        <v>44</v>
      </c>
      <c r="AX111" s="11" t="s">
        <v>82</v>
      </c>
      <c r="AY111" s="247" t="s">
        <v>145</v>
      </c>
    </row>
    <row r="112" s="11" customFormat="1">
      <c r="B112" s="237"/>
      <c r="C112" s="238"/>
      <c r="D112" s="234" t="s">
        <v>156</v>
      </c>
      <c r="E112" s="239" t="s">
        <v>80</v>
      </c>
      <c r="F112" s="240" t="s">
        <v>358</v>
      </c>
      <c r="G112" s="238"/>
      <c r="H112" s="241">
        <v>39.104999999999997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AT112" s="247" t="s">
        <v>156</v>
      </c>
      <c r="AU112" s="247" t="s">
        <v>92</v>
      </c>
      <c r="AV112" s="11" t="s">
        <v>92</v>
      </c>
      <c r="AW112" s="11" t="s">
        <v>44</v>
      </c>
      <c r="AX112" s="11" t="s">
        <v>82</v>
      </c>
      <c r="AY112" s="247" t="s">
        <v>145</v>
      </c>
    </row>
    <row r="113" s="11" customFormat="1">
      <c r="B113" s="237"/>
      <c r="C113" s="238"/>
      <c r="D113" s="234" t="s">
        <v>156</v>
      </c>
      <c r="E113" s="239" t="s">
        <v>80</v>
      </c>
      <c r="F113" s="240" t="s">
        <v>359</v>
      </c>
      <c r="G113" s="238"/>
      <c r="H113" s="241">
        <v>27.187999999999999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AT113" s="247" t="s">
        <v>156</v>
      </c>
      <c r="AU113" s="247" t="s">
        <v>92</v>
      </c>
      <c r="AV113" s="11" t="s">
        <v>92</v>
      </c>
      <c r="AW113" s="11" t="s">
        <v>44</v>
      </c>
      <c r="AX113" s="11" t="s">
        <v>82</v>
      </c>
      <c r="AY113" s="247" t="s">
        <v>145</v>
      </c>
    </row>
    <row r="114" s="11" customFormat="1">
      <c r="B114" s="237"/>
      <c r="C114" s="238"/>
      <c r="D114" s="234" t="s">
        <v>156</v>
      </c>
      <c r="E114" s="239" t="s">
        <v>80</v>
      </c>
      <c r="F114" s="240" t="s">
        <v>360</v>
      </c>
      <c r="G114" s="238"/>
      <c r="H114" s="241">
        <v>32.670000000000002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156</v>
      </c>
      <c r="AU114" s="247" t="s">
        <v>92</v>
      </c>
      <c r="AV114" s="11" t="s">
        <v>92</v>
      </c>
      <c r="AW114" s="11" t="s">
        <v>44</v>
      </c>
      <c r="AX114" s="11" t="s">
        <v>82</v>
      </c>
      <c r="AY114" s="247" t="s">
        <v>145</v>
      </c>
    </row>
    <row r="115" s="11" customFormat="1">
      <c r="B115" s="237"/>
      <c r="C115" s="238"/>
      <c r="D115" s="234" t="s">
        <v>156</v>
      </c>
      <c r="E115" s="239" t="s">
        <v>80</v>
      </c>
      <c r="F115" s="240" t="s">
        <v>361</v>
      </c>
      <c r="G115" s="238"/>
      <c r="H115" s="241">
        <v>41.438000000000002</v>
      </c>
      <c r="I115" s="242"/>
      <c r="J115" s="238"/>
      <c r="K115" s="238"/>
      <c r="L115" s="243"/>
      <c r="M115" s="244"/>
      <c r="N115" s="245"/>
      <c r="O115" s="245"/>
      <c r="P115" s="245"/>
      <c r="Q115" s="245"/>
      <c r="R115" s="245"/>
      <c r="S115" s="245"/>
      <c r="T115" s="246"/>
      <c r="AT115" s="247" t="s">
        <v>156</v>
      </c>
      <c r="AU115" s="247" t="s">
        <v>92</v>
      </c>
      <c r="AV115" s="11" t="s">
        <v>92</v>
      </c>
      <c r="AW115" s="11" t="s">
        <v>44</v>
      </c>
      <c r="AX115" s="11" t="s">
        <v>82</v>
      </c>
      <c r="AY115" s="247" t="s">
        <v>145</v>
      </c>
    </row>
    <row r="116" s="11" customFormat="1">
      <c r="B116" s="237"/>
      <c r="C116" s="238"/>
      <c r="D116" s="234" t="s">
        <v>156</v>
      </c>
      <c r="E116" s="239" t="s">
        <v>80</v>
      </c>
      <c r="F116" s="240" t="s">
        <v>362</v>
      </c>
      <c r="G116" s="238"/>
      <c r="H116" s="241">
        <v>43.560000000000002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AT116" s="247" t="s">
        <v>156</v>
      </c>
      <c r="AU116" s="247" t="s">
        <v>92</v>
      </c>
      <c r="AV116" s="11" t="s">
        <v>92</v>
      </c>
      <c r="AW116" s="11" t="s">
        <v>44</v>
      </c>
      <c r="AX116" s="11" t="s">
        <v>82</v>
      </c>
      <c r="AY116" s="247" t="s">
        <v>145</v>
      </c>
    </row>
    <row r="117" s="11" customFormat="1">
      <c r="B117" s="237"/>
      <c r="C117" s="238"/>
      <c r="D117" s="234" t="s">
        <v>156</v>
      </c>
      <c r="E117" s="239" t="s">
        <v>80</v>
      </c>
      <c r="F117" s="240" t="s">
        <v>363</v>
      </c>
      <c r="G117" s="238"/>
      <c r="H117" s="241">
        <v>44.549999999999997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156</v>
      </c>
      <c r="AU117" s="247" t="s">
        <v>92</v>
      </c>
      <c r="AV117" s="11" t="s">
        <v>92</v>
      </c>
      <c r="AW117" s="11" t="s">
        <v>44</v>
      </c>
      <c r="AX117" s="11" t="s">
        <v>82</v>
      </c>
      <c r="AY117" s="247" t="s">
        <v>145</v>
      </c>
    </row>
    <row r="118" s="11" customFormat="1">
      <c r="B118" s="237"/>
      <c r="C118" s="238"/>
      <c r="D118" s="234" t="s">
        <v>156</v>
      </c>
      <c r="E118" s="239" t="s">
        <v>80</v>
      </c>
      <c r="F118" s="240" t="s">
        <v>364</v>
      </c>
      <c r="G118" s="238"/>
      <c r="H118" s="241">
        <v>48.509999999999998</v>
      </c>
      <c r="I118" s="242"/>
      <c r="J118" s="238"/>
      <c r="K118" s="238"/>
      <c r="L118" s="243"/>
      <c r="M118" s="244"/>
      <c r="N118" s="245"/>
      <c r="O118" s="245"/>
      <c r="P118" s="245"/>
      <c r="Q118" s="245"/>
      <c r="R118" s="245"/>
      <c r="S118" s="245"/>
      <c r="T118" s="246"/>
      <c r="AT118" s="247" t="s">
        <v>156</v>
      </c>
      <c r="AU118" s="247" t="s">
        <v>92</v>
      </c>
      <c r="AV118" s="11" t="s">
        <v>92</v>
      </c>
      <c r="AW118" s="11" t="s">
        <v>44</v>
      </c>
      <c r="AX118" s="11" t="s">
        <v>82</v>
      </c>
      <c r="AY118" s="247" t="s">
        <v>145</v>
      </c>
    </row>
    <row r="119" s="11" customFormat="1">
      <c r="B119" s="237"/>
      <c r="C119" s="238"/>
      <c r="D119" s="234" t="s">
        <v>156</v>
      </c>
      <c r="E119" s="239" t="s">
        <v>80</v>
      </c>
      <c r="F119" s="240" t="s">
        <v>365</v>
      </c>
      <c r="G119" s="238"/>
      <c r="H119" s="241">
        <v>45.539999999999999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AT119" s="247" t="s">
        <v>156</v>
      </c>
      <c r="AU119" s="247" t="s">
        <v>92</v>
      </c>
      <c r="AV119" s="11" t="s">
        <v>92</v>
      </c>
      <c r="AW119" s="11" t="s">
        <v>44</v>
      </c>
      <c r="AX119" s="11" t="s">
        <v>82</v>
      </c>
      <c r="AY119" s="247" t="s">
        <v>145</v>
      </c>
    </row>
    <row r="120" s="11" customFormat="1">
      <c r="B120" s="237"/>
      <c r="C120" s="238"/>
      <c r="D120" s="234" t="s">
        <v>156</v>
      </c>
      <c r="E120" s="239" t="s">
        <v>80</v>
      </c>
      <c r="F120" s="240" t="s">
        <v>366</v>
      </c>
      <c r="G120" s="238"/>
      <c r="H120" s="241">
        <v>36.875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156</v>
      </c>
      <c r="AU120" s="247" t="s">
        <v>92</v>
      </c>
      <c r="AV120" s="11" t="s">
        <v>92</v>
      </c>
      <c r="AW120" s="11" t="s">
        <v>44</v>
      </c>
      <c r="AX120" s="11" t="s">
        <v>82</v>
      </c>
      <c r="AY120" s="247" t="s">
        <v>145</v>
      </c>
    </row>
    <row r="121" s="13" customFormat="1">
      <c r="B121" s="259"/>
      <c r="C121" s="260"/>
      <c r="D121" s="234" t="s">
        <v>156</v>
      </c>
      <c r="E121" s="261" t="s">
        <v>80</v>
      </c>
      <c r="F121" s="262" t="s">
        <v>178</v>
      </c>
      <c r="G121" s="260"/>
      <c r="H121" s="263">
        <v>457.94099999999997</v>
      </c>
      <c r="I121" s="264"/>
      <c r="J121" s="260"/>
      <c r="K121" s="260"/>
      <c r="L121" s="265"/>
      <c r="M121" s="266"/>
      <c r="N121" s="267"/>
      <c r="O121" s="267"/>
      <c r="P121" s="267"/>
      <c r="Q121" s="267"/>
      <c r="R121" s="267"/>
      <c r="S121" s="267"/>
      <c r="T121" s="268"/>
      <c r="AT121" s="269" t="s">
        <v>156</v>
      </c>
      <c r="AU121" s="269" t="s">
        <v>92</v>
      </c>
      <c r="AV121" s="13" t="s">
        <v>167</v>
      </c>
      <c r="AW121" s="13" t="s">
        <v>44</v>
      </c>
      <c r="AX121" s="13" t="s">
        <v>82</v>
      </c>
      <c r="AY121" s="269" t="s">
        <v>145</v>
      </c>
    </row>
    <row r="122" s="14" customFormat="1">
      <c r="B122" s="280"/>
      <c r="C122" s="281"/>
      <c r="D122" s="234" t="s">
        <v>156</v>
      </c>
      <c r="E122" s="282" t="s">
        <v>80</v>
      </c>
      <c r="F122" s="283" t="s">
        <v>367</v>
      </c>
      <c r="G122" s="281"/>
      <c r="H122" s="282" t="s">
        <v>80</v>
      </c>
      <c r="I122" s="284"/>
      <c r="J122" s="281"/>
      <c r="K122" s="281"/>
      <c r="L122" s="285"/>
      <c r="M122" s="286"/>
      <c r="N122" s="287"/>
      <c r="O122" s="287"/>
      <c r="P122" s="287"/>
      <c r="Q122" s="287"/>
      <c r="R122" s="287"/>
      <c r="S122" s="287"/>
      <c r="T122" s="288"/>
      <c r="AT122" s="289" t="s">
        <v>156</v>
      </c>
      <c r="AU122" s="289" t="s">
        <v>92</v>
      </c>
      <c r="AV122" s="14" t="s">
        <v>90</v>
      </c>
      <c r="AW122" s="14" t="s">
        <v>44</v>
      </c>
      <c r="AX122" s="14" t="s">
        <v>82</v>
      </c>
      <c r="AY122" s="289" t="s">
        <v>145</v>
      </c>
    </row>
    <row r="123" s="11" customFormat="1">
      <c r="B123" s="237"/>
      <c r="C123" s="238"/>
      <c r="D123" s="234" t="s">
        <v>156</v>
      </c>
      <c r="E123" s="239" t="s">
        <v>80</v>
      </c>
      <c r="F123" s="240" t="s">
        <v>368</v>
      </c>
      <c r="G123" s="238"/>
      <c r="H123" s="241">
        <v>-7.952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AT123" s="247" t="s">
        <v>156</v>
      </c>
      <c r="AU123" s="247" t="s">
        <v>92</v>
      </c>
      <c r="AV123" s="11" t="s">
        <v>92</v>
      </c>
      <c r="AW123" s="11" t="s">
        <v>44</v>
      </c>
      <c r="AX123" s="11" t="s">
        <v>82</v>
      </c>
      <c r="AY123" s="247" t="s">
        <v>145</v>
      </c>
    </row>
    <row r="124" s="14" customFormat="1">
      <c r="B124" s="280"/>
      <c r="C124" s="281"/>
      <c r="D124" s="234" t="s">
        <v>156</v>
      </c>
      <c r="E124" s="282" t="s">
        <v>80</v>
      </c>
      <c r="F124" s="283" t="s">
        <v>369</v>
      </c>
      <c r="G124" s="281"/>
      <c r="H124" s="282" t="s">
        <v>80</v>
      </c>
      <c r="I124" s="284"/>
      <c r="J124" s="281"/>
      <c r="K124" s="281"/>
      <c r="L124" s="285"/>
      <c r="M124" s="286"/>
      <c r="N124" s="287"/>
      <c r="O124" s="287"/>
      <c r="P124" s="287"/>
      <c r="Q124" s="287"/>
      <c r="R124" s="287"/>
      <c r="S124" s="287"/>
      <c r="T124" s="288"/>
      <c r="AT124" s="289" t="s">
        <v>156</v>
      </c>
      <c r="AU124" s="289" t="s">
        <v>92</v>
      </c>
      <c r="AV124" s="14" t="s">
        <v>90</v>
      </c>
      <c r="AW124" s="14" t="s">
        <v>44</v>
      </c>
      <c r="AX124" s="14" t="s">
        <v>82</v>
      </c>
      <c r="AY124" s="289" t="s">
        <v>145</v>
      </c>
    </row>
    <row r="125" s="11" customFormat="1">
      <c r="B125" s="237"/>
      <c r="C125" s="238"/>
      <c r="D125" s="234" t="s">
        <v>156</v>
      </c>
      <c r="E125" s="239" t="s">
        <v>80</v>
      </c>
      <c r="F125" s="240" t="s">
        <v>370</v>
      </c>
      <c r="G125" s="238"/>
      <c r="H125" s="241">
        <v>-137.63200000000001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AT125" s="247" t="s">
        <v>156</v>
      </c>
      <c r="AU125" s="247" t="s">
        <v>92</v>
      </c>
      <c r="AV125" s="11" t="s">
        <v>92</v>
      </c>
      <c r="AW125" s="11" t="s">
        <v>44</v>
      </c>
      <c r="AX125" s="11" t="s">
        <v>82</v>
      </c>
      <c r="AY125" s="247" t="s">
        <v>145</v>
      </c>
    </row>
    <row r="126" s="14" customFormat="1">
      <c r="B126" s="280"/>
      <c r="C126" s="281"/>
      <c r="D126" s="234" t="s">
        <v>156</v>
      </c>
      <c r="E126" s="282" t="s">
        <v>80</v>
      </c>
      <c r="F126" s="283" t="s">
        <v>371</v>
      </c>
      <c r="G126" s="281"/>
      <c r="H126" s="282" t="s">
        <v>80</v>
      </c>
      <c r="I126" s="284"/>
      <c r="J126" s="281"/>
      <c r="K126" s="281"/>
      <c r="L126" s="285"/>
      <c r="M126" s="286"/>
      <c r="N126" s="287"/>
      <c r="O126" s="287"/>
      <c r="P126" s="287"/>
      <c r="Q126" s="287"/>
      <c r="R126" s="287"/>
      <c r="S126" s="287"/>
      <c r="T126" s="288"/>
      <c r="AT126" s="289" t="s">
        <v>156</v>
      </c>
      <c r="AU126" s="289" t="s">
        <v>92</v>
      </c>
      <c r="AV126" s="14" t="s">
        <v>90</v>
      </c>
      <c r="AW126" s="14" t="s">
        <v>44</v>
      </c>
      <c r="AX126" s="14" t="s">
        <v>82</v>
      </c>
      <c r="AY126" s="289" t="s">
        <v>145</v>
      </c>
    </row>
    <row r="127" s="11" customFormat="1">
      <c r="B127" s="237"/>
      <c r="C127" s="238"/>
      <c r="D127" s="234" t="s">
        <v>156</v>
      </c>
      <c r="E127" s="239" t="s">
        <v>80</v>
      </c>
      <c r="F127" s="240" t="s">
        <v>372</v>
      </c>
      <c r="G127" s="238"/>
      <c r="H127" s="241">
        <v>-3.093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AT127" s="247" t="s">
        <v>156</v>
      </c>
      <c r="AU127" s="247" t="s">
        <v>92</v>
      </c>
      <c r="AV127" s="11" t="s">
        <v>92</v>
      </c>
      <c r="AW127" s="11" t="s">
        <v>44</v>
      </c>
      <c r="AX127" s="11" t="s">
        <v>82</v>
      </c>
      <c r="AY127" s="247" t="s">
        <v>145</v>
      </c>
    </row>
    <row r="128" s="11" customFormat="1">
      <c r="B128" s="237"/>
      <c r="C128" s="238"/>
      <c r="D128" s="234" t="s">
        <v>156</v>
      </c>
      <c r="E128" s="239" t="s">
        <v>80</v>
      </c>
      <c r="F128" s="240" t="s">
        <v>373</v>
      </c>
      <c r="G128" s="238"/>
      <c r="H128" s="241">
        <v>-0.53000000000000003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156</v>
      </c>
      <c r="AU128" s="247" t="s">
        <v>92</v>
      </c>
      <c r="AV128" s="11" t="s">
        <v>92</v>
      </c>
      <c r="AW128" s="11" t="s">
        <v>44</v>
      </c>
      <c r="AX128" s="11" t="s">
        <v>82</v>
      </c>
      <c r="AY128" s="247" t="s">
        <v>145</v>
      </c>
    </row>
    <row r="129" s="14" customFormat="1">
      <c r="B129" s="280"/>
      <c r="C129" s="281"/>
      <c r="D129" s="234" t="s">
        <v>156</v>
      </c>
      <c r="E129" s="282" t="s">
        <v>80</v>
      </c>
      <c r="F129" s="283" t="s">
        <v>374</v>
      </c>
      <c r="G129" s="281"/>
      <c r="H129" s="282" t="s">
        <v>80</v>
      </c>
      <c r="I129" s="284"/>
      <c r="J129" s="281"/>
      <c r="K129" s="281"/>
      <c r="L129" s="285"/>
      <c r="M129" s="286"/>
      <c r="N129" s="287"/>
      <c r="O129" s="287"/>
      <c r="P129" s="287"/>
      <c r="Q129" s="287"/>
      <c r="R129" s="287"/>
      <c r="S129" s="287"/>
      <c r="T129" s="288"/>
      <c r="AT129" s="289" t="s">
        <v>156</v>
      </c>
      <c r="AU129" s="289" t="s">
        <v>92</v>
      </c>
      <c r="AV129" s="14" t="s">
        <v>90</v>
      </c>
      <c r="AW129" s="14" t="s">
        <v>44</v>
      </c>
      <c r="AX129" s="14" t="s">
        <v>82</v>
      </c>
      <c r="AY129" s="289" t="s">
        <v>145</v>
      </c>
    </row>
    <row r="130" s="14" customFormat="1">
      <c r="B130" s="280"/>
      <c r="C130" s="281"/>
      <c r="D130" s="234" t="s">
        <v>156</v>
      </c>
      <c r="E130" s="282" t="s">
        <v>80</v>
      </c>
      <c r="F130" s="283" t="s">
        <v>375</v>
      </c>
      <c r="G130" s="281"/>
      <c r="H130" s="282" t="s">
        <v>80</v>
      </c>
      <c r="I130" s="284"/>
      <c r="J130" s="281"/>
      <c r="K130" s="281"/>
      <c r="L130" s="285"/>
      <c r="M130" s="286"/>
      <c r="N130" s="287"/>
      <c r="O130" s="287"/>
      <c r="P130" s="287"/>
      <c r="Q130" s="287"/>
      <c r="R130" s="287"/>
      <c r="S130" s="287"/>
      <c r="T130" s="288"/>
      <c r="AT130" s="289" t="s">
        <v>156</v>
      </c>
      <c r="AU130" s="289" t="s">
        <v>92</v>
      </c>
      <c r="AV130" s="14" t="s">
        <v>90</v>
      </c>
      <c r="AW130" s="14" t="s">
        <v>44</v>
      </c>
      <c r="AX130" s="14" t="s">
        <v>82</v>
      </c>
      <c r="AY130" s="289" t="s">
        <v>145</v>
      </c>
    </row>
    <row r="131" s="11" customFormat="1">
      <c r="B131" s="237"/>
      <c r="C131" s="238"/>
      <c r="D131" s="234" t="s">
        <v>156</v>
      </c>
      <c r="E131" s="239" t="s">
        <v>80</v>
      </c>
      <c r="F131" s="240" t="s">
        <v>376</v>
      </c>
      <c r="G131" s="238"/>
      <c r="H131" s="241">
        <v>-9.3819999999999997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AT131" s="247" t="s">
        <v>156</v>
      </c>
      <c r="AU131" s="247" t="s">
        <v>92</v>
      </c>
      <c r="AV131" s="11" t="s">
        <v>92</v>
      </c>
      <c r="AW131" s="11" t="s">
        <v>44</v>
      </c>
      <c r="AX131" s="11" t="s">
        <v>82</v>
      </c>
      <c r="AY131" s="247" t="s">
        <v>145</v>
      </c>
    </row>
    <row r="132" s="13" customFormat="1">
      <c r="B132" s="259"/>
      <c r="C132" s="260"/>
      <c r="D132" s="234" t="s">
        <v>156</v>
      </c>
      <c r="E132" s="261" t="s">
        <v>80</v>
      </c>
      <c r="F132" s="262" t="s">
        <v>178</v>
      </c>
      <c r="G132" s="260"/>
      <c r="H132" s="263">
        <v>-158.589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AT132" s="269" t="s">
        <v>156</v>
      </c>
      <c r="AU132" s="269" t="s">
        <v>92</v>
      </c>
      <c r="AV132" s="13" t="s">
        <v>167</v>
      </c>
      <c r="AW132" s="13" t="s">
        <v>44</v>
      </c>
      <c r="AX132" s="13" t="s">
        <v>82</v>
      </c>
      <c r="AY132" s="269" t="s">
        <v>145</v>
      </c>
    </row>
    <row r="133" s="12" customFormat="1">
      <c r="B133" s="248"/>
      <c r="C133" s="249"/>
      <c r="D133" s="234" t="s">
        <v>156</v>
      </c>
      <c r="E133" s="250" t="s">
        <v>80</v>
      </c>
      <c r="F133" s="251" t="s">
        <v>166</v>
      </c>
      <c r="G133" s="249"/>
      <c r="H133" s="252">
        <v>299.35199999999998</v>
      </c>
      <c r="I133" s="253"/>
      <c r="J133" s="249"/>
      <c r="K133" s="249"/>
      <c r="L133" s="254"/>
      <c r="M133" s="255"/>
      <c r="N133" s="256"/>
      <c r="O133" s="256"/>
      <c r="P133" s="256"/>
      <c r="Q133" s="256"/>
      <c r="R133" s="256"/>
      <c r="S133" s="256"/>
      <c r="T133" s="257"/>
      <c r="AT133" s="258" t="s">
        <v>156</v>
      </c>
      <c r="AU133" s="258" t="s">
        <v>92</v>
      </c>
      <c r="AV133" s="12" t="s">
        <v>152</v>
      </c>
      <c r="AW133" s="12" t="s">
        <v>44</v>
      </c>
      <c r="AX133" s="12" t="s">
        <v>90</v>
      </c>
      <c r="AY133" s="258" t="s">
        <v>145</v>
      </c>
    </row>
    <row r="134" s="1" customFormat="1" ht="51" customHeight="1">
      <c r="B134" s="47"/>
      <c r="C134" s="222" t="s">
        <v>193</v>
      </c>
      <c r="D134" s="222" t="s">
        <v>147</v>
      </c>
      <c r="E134" s="223" t="s">
        <v>377</v>
      </c>
      <c r="F134" s="224" t="s">
        <v>378</v>
      </c>
      <c r="G134" s="225" t="s">
        <v>183</v>
      </c>
      <c r="H134" s="226">
        <v>147.721</v>
      </c>
      <c r="I134" s="227"/>
      <c r="J134" s="228">
        <f>ROUND(I134*H134,2)</f>
        <v>0</v>
      </c>
      <c r="K134" s="224" t="s">
        <v>151</v>
      </c>
      <c r="L134" s="73"/>
      <c r="M134" s="229" t="s">
        <v>80</v>
      </c>
      <c r="N134" s="230" t="s">
        <v>52</v>
      </c>
      <c r="O134" s="48"/>
      <c r="P134" s="231">
        <f>O134*H134</f>
        <v>0</v>
      </c>
      <c r="Q134" s="231">
        <v>4.0000000000000003E-05</v>
      </c>
      <c r="R134" s="231">
        <f>Q134*H134</f>
        <v>0.0059088400000000003</v>
      </c>
      <c r="S134" s="231">
        <v>0</v>
      </c>
      <c r="T134" s="232">
        <f>S134*H134</f>
        <v>0</v>
      </c>
      <c r="AR134" s="24" t="s">
        <v>152</v>
      </c>
      <c r="AT134" s="24" t="s">
        <v>147</v>
      </c>
      <c r="AU134" s="24" t="s">
        <v>92</v>
      </c>
      <c r="AY134" s="24" t="s">
        <v>145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24" t="s">
        <v>90</v>
      </c>
      <c r="BK134" s="233">
        <f>ROUND(I134*H134,2)</f>
        <v>0</v>
      </c>
      <c r="BL134" s="24" t="s">
        <v>152</v>
      </c>
      <c r="BM134" s="24" t="s">
        <v>379</v>
      </c>
    </row>
    <row r="135" s="14" customFormat="1">
      <c r="B135" s="280"/>
      <c r="C135" s="281"/>
      <c r="D135" s="234" t="s">
        <v>156</v>
      </c>
      <c r="E135" s="282" t="s">
        <v>80</v>
      </c>
      <c r="F135" s="283" t="s">
        <v>380</v>
      </c>
      <c r="G135" s="281"/>
      <c r="H135" s="282" t="s">
        <v>80</v>
      </c>
      <c r="I135" s="284"/>
      <c r="J135" s="281"/>
      <c r="K135" s="281"/>
      <c r="L135" s="285"/>
      <c r="M135" s="286"/>
      <c r="N135" s="287"/>
      <c r="O135" s="287"/>
      <c r="P135" s="287"/>
      <c r="Q135" s="287"/>
      <c r="R135" s="287"/>
      <c r="S135" s="287"/>
      <c r="T135" s="288"/>
      <c r="AT135" s="289" t="s">
        <v>156</v>
      </c>
      <c r="AU135" s="289" t="s">
        <v>92</v>
      </c>
      <c r="AV135" s="14" t="s">
        <v>90</v>
      </c>
      <c r="AW135" s="14" t="s">
        <v>44</v>
      </c>
      <c r="AX135" s="14" t="s">
        <v>82</v>
      </c>
      <c r="AY135" s="289" t="s">
        <v>145</v>
      </c>
    </row>
    <row r="136" s="11" customFormat="1">
      <c r="B136" s="237"/>
      <c r="C136" s="238"/>
      <c r="D136" s="234" t="s">
        <v>156</v>
      </c>
      <c r="E136" s="239" t="s">
        <v>80</v>
      </c>
      <c r="F136" s="240" t="s">
        <v>381</v>
      </c>
      <c r="G136" s="238"/>
      <c r="H136" s="241">
        <v>125.928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156</v>
      </c>
      <c r="AU136" s="247" t="s">
        <v>92</v>
      </c>
      <c r="AV136" s="11" t="s">
        <v>92</v>
      </c>
      <c r="AW136" s="11" t="s">
        <v>44</v>
      </c>
      <c r="AX136" s="11" t="s">
        <v>82</v>
      </c>
      <c r="AY136" s="247" t="s">
        <v>145</v>
      </c>
    </row>
    <row r="137" s="11" customFormat="1">
      <c r="B137" s="237"/>
      <c r="C137" s="238"/>
      <c r="D137" s="234" t="s">
        <v>156</v>
      </c>
      <c r="E137" s="239" t="s">
        <v>80</v>
      </c>
      <c r="F137" s="240" t="s">
        <v>382</v>
      </c>
      <c r="G137" s="238"/>
      <c r="H137" s="241">
        <v>19.875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AT137" s="247" t="s">
        <v>156</v>
      </c>
      <c r="AU137" s="247" t="s">
        <v>92</v>
      </c>
      <c r="AV137" s="11" t="s">
        <v>92</v>
      </c>
      <c r="AW137" s="11" t="s">
        <v>44</v>
      </c>
      <c r="AX137" s="11" t="s">
        <v>82</v>
      </c>
      <c r="AY137" s="247" t="s">
        <v>145</v>
      </c>
    </row>
    <row r="138" s="11" customFormat="1">
      <c r="B138" s="237"/>
      <c r="C138" s="238"/>
      <c r="D138" s="234" t="s">
        <v>156</v>
      </c>
      <c r="E138" s="239" t="s">
        <v>80</v>
      </c>
      <c r="F138" s="240" t="s">
        <v>383</v>
      </c>
      <c r="G138" s="238"/>
      <c r="H138" s="241">
        <v>15.503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156</v>
      </c>
      <c r="AU138" s="247" t="s">
        <v>92</v>
      </c>
      <c r="AV138" s="11" t="s">
        <v>92</v>
      </c>
      <c r="AW138" s="11" t="s">
        <v>44</v>
      </c>
      <c r="AX138" s="11" t="s">
        <v>82</v>
      </c>
      <c r="AY138" s="247" t="s">
        <v>145</v>
      </c>
    </row>
    <row r="139" s="13" customFormat="1">
      <c r="B139" s="259"/>
      <c r="C139" s="260"/>
      <c r="D139" s="234" t="s">
        <v>156</v>
      </c>
      <c r="E139" s="261" t="s">
        <v>80</v>
      </c>
      <c r="F139" s="262" t="s">
        <v>178</v>
      </c>
      <c r="G139" s="260"/>
      <c r="H139" s="263">
        <v>161.30600000000001</v>
      </c>
      <c r="I139" s="264"/>
      <c r="J139" s="260"/>
      <c r="K139" s="260"/>
      <c r="L139" s="265"/>
      <c r="M139" s="266"/>
      <c r="N139" s="267"/>
      <c r="O139" s="267"/>
      <c r="P139" s="267"/>
      <c r="Q139" s="267"/>
      <c r="R139" s="267"/>
      <c r="S139" s="267"/>
      <c r="T139" s="268"/>
      <c r="AT139" s="269" t="s">
        <v>156</v>
      </c>
      <c r="AU139" s="269" t="s">
        <v>92</v>
      </c>
      <c r="AV139" s="13" t="s">
        <v>167</v>
      </c>
      <c r="AW139" s="13" t="s">
        <v>44</v>
      </c>
      <c r="AX139" s="13" t="s">
        <v>82</v>
      </c>
      <c r="AY139" s="269" t="s">
        <v>145</v>
      </c>
    </row>
    <row r="140" s="11" customFormat="1">
      <c r="B140" s="237"/>
      <c r="C140" s="238"/>
      <c r="D140" s="234" t="s">
        <v>156</v>
      </c>
      <c r="E140" s="239" t="s">
        <v>80</v>
      </c>
      <c r="F140" s="240" t="s">
        <v>384</v>
      </c>
      <c r="G140" s="238"/>
      <c r="H140" s="241">
        <v>-13.585000000000001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156</v>
      </c>
      <c r="AU140" s="247" t="s">
        <v>92</v>
      </c>
      <c r="AV140" s="11" t="s">
        <v>92</v>
      </c>
      <c r="AW140" s="11" t="s">
        <v>44</v>
      </c>
      <c r="AX140" s="11" t="s">
        <v>82</v>
      </c>
      <c r="AY140" s="247" t="s">
        <v>145</v>
      </c>
    </row>
    <row r="141" s="12" customFormat="1">
      <c r="B141" s="248"/>
      <c r="C141" s="249"/>
      <c r="D141" s="234" t="s">
        <v>156</v>
      </c>
      <c r="E141" s="250" t="s">
        <v>80</v>
      </c>
      <c r="F141" s="251" t="s">
        <v>166</v>
      </c>
      <c r="G141" s="249"/>
      <c r="H141" s="252">
        <v>147.721</v>
      </c>
      <c r="I141" s="253"/>
      <c r="J141" s="249"/>
      <c r="K141" s="249"/>
      <c r="L141" s="254"/>
      <c r="M141" s="255"/>
      <c r="N141" s="256"/>
      <c r="O141" s="256"/>
      <c r="P141" s="256"/>
      <c r="Q141" s="256"/>
      <c r="R141" s="256"/>
      <c r="S141" s="256"/>
      <c r="T141" s="257"/>
      <c r="AT141" s="258" t="s">
        <v>156</v>
      </c>
      <c r="AU141" s="258" t="s">
        <v>92</v>
      </c>
      <c r="AV141" s="12" t="s">
        <v>152</v>
      </c>
      <c r="AW141" s="12" t="s">
        <v>44</v>
      </c>
      <c r="AX141" s="12" t="s">
        <v>90</v>
      </c>
      <c r="AY141" s="258" t="s">
        <v>145</v>
      </c>
    </row>
    <row r="142" s="1" customFormat="1" ht="38.25" customHeight="1">
      <c r="B142" s="47"/>
      <c r="C142" s="222" t="s">
        <v>197</v>
      </c>
      <c r="D142" s="222" t="s">
        <v>147</v>
      </c>
      <c r="E142" s="223" t="s">
        <v>385</v>
      </c>
      <c r="F142" s="224" t="s">
        <v>386</v>
      </c>
      <c r="G142" s="225" t="s">
        <v>183</v>
      </c>
      <c r="H142" s="226">
        <v>142.441</v>
      </c>
      <c r="I142" s="227"/>
      <c r="J142" s="228">
        <f>ROUND(I142*H142,2)</f>
        <v>0</v>
      </c>
      <c r="K142" s="224" t="s">
        <v>151</v>
      </c>
      <c r="L142" s="73"/>
      <c r="M142" s="229" t="s">
        <v>80</v>
      </c>
      <c r="N142" s="230" t="s">
        <v>52</v>
      </c>
      <c r="O142" s="48"/>
      <c r="P142" s="231">
        <f>O142*H142</f>
        <v>0</v>
      </c>
      <c r="Q142" s="231">
        <v>0.010840000000000001</v>
      </c>
      <c r="R142" s="231">
        <f>Q142*H142</f>
        <v>1.5440604400000002</v>
      </c>
      <c r="S142" s="231">
        <v>0</v>
      </c>
      <c r="T142" s="232">
        <f>S142*H142</f>
        <v>0</v>
      </c>
      <c r="AR142" s="24" t="s">
        <v>152</v>
      </c>
      <c r="AT142" s="24" t="s">
        <v>147</v>
      </c>
      <c r="AU142" s="24" t="s">
        <v>92</v>
      </c>
      <c r="AY142" s="24" t="s">
        <v>145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24" t="s">
        <v>90</v>
      </c>
      <c r="BK142" s="233">
        <f>ROUND(I142*H142,2)</f>
        <v>0</v>
      </c>
      <c r="BL142" s="24" t="s">
        <v>152</v>
      </c>
      <c r="BM142" s="24" t="s">
        <v>387</v>
      </c>
    </row>
    <row r="143" s="14" customFormat="1">
      <c r="B143" s="280"/>
      <c r="C143" s="281"/>
      <c r="D143" s="234" t="s">
        <v>156</v>
      </c>
      <c r="E143" s="282" t="s">
        <v>80</v>
      </c>
      <c r="F143" s="283" t="s">
        <v>388</v>
      </c>
      <c r="G143" s="281"/>
      <c r="H143" s="282" t="s">
        <v>80</v>
      </c>
      <c r="I143" s="284"/>
      <c r="J143" s="281"/>
      <c r="K143" s="281"/>
      <c r="L143" s="285"/>
      <c r="M143" s="286"/>
      <c r="N143" s="287"/>
      <c r="O143" s="287"/>
      <c r="P143" s="287"/>
      <c r="Q143" s="287"/>
      <c r="R143" s="287"/>
      <c r="S143" s="287"/>
      <c r="T143" s="288"/>
      <c r="AT143" s="289" t="s">
        <v>156</v>
      </c>
      <c r="AU143" s="289" t="s">
        <v>92</v>
      </c>
      <c r="AV143" s="14" t="s">
        <v>90</v>
      </c>
      <c r="AW143" s="14" t="s">
        <v>44</v>
      </c>
      <c r="AX143" s="14" t="s">
        <v>82</v>
      </c>
      <c r="AY143" s="289" t="s">
        <v>145</v>
      </c>
    </row>
    <row r="144" s="11" customFormat="1">
      <c r="B144" s="237"/>
      <c r="C144" s="238"/>
      <c r="D144" s="234" t="s">
        <v>156</v>
      </c>
      <c r="E144" s="239" t="s">
        <v>80</v>
      </c>
      <c r="F144" s="240" t="s">
        <v>389</v>
      </c>
      <c r="G144" s="238"/>
      <c r="H144" s="241">
        <v>3.3399999999999999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AT144" s="247" t="s">
        <v>156</v>
      </c>
      <c r="AU144" s="247" t="s">
        <v>92</v>
      </c>
      <c r="AV144" s="11" t="s">
        <v>92</v>
      </c>
      <c r="AW144" s="11" t="s">
        <v>44</v>
      </c>
      <c r="AX144" s="11" t="s">
        <v>82</v>
      </c>
      <c r="AY144" s="247" t="s">
        <v>145</v>
      </c>
    </row>
    <row r="145" s="14" customFormat="1">
      <c r="B145" s="280"/>
      <c r="C145" s="281"/>
      <c r="D145" s="234" t="s">
        <v>156</v>
      </c>
      <c r="E145" s="282" t="s">
        <v>80</v>
      </c>
      <c r="F145" s="283" t="s">
        <v>369</v>
      </c>
      <c r="G145" s="281"/>
      <c r="H145" s="282" t="s">
        <v>80</v>
      </c>
      <c r="I145" s="284"/>
      <c r="J145" s="281"/>
      <c r="K145" s="281"/>
      <c r="L145" s="285"/>
      <c r="M145" s="286"/>
      <c r="N145" s="287"/>
      <c r="O145" s="287"/>
      <c r="P145" s="287"/>
      <c r="Q145" s="287"/>
      <c r="R145" s="287"/>
      <c r="S145" s="287"/>
      <c r="T145" s="288"/>
      <c r="AT145" s="289" t="s">
        <v>156</v>
      </c>
      <c r="AU145" s="289" t="s">
        <v>92</v>
      </c>
      <c r="AV145" s="14" t="s">
        <v>90</v>
      </c>
      <c r="AW145" s="14" t="s">
        <v>44</v>
      </c>
      <c r="AX145" s="14" t="s">
        <v>82</v>
      </c>
      <c r="AY145" s="289" t="s">
        <v>145</v>
      </c>
    </row>
    <row r="146" s="11" customFormat="1">
      <c r="B146" s="237"/>
      <c r="C146" s="238"/>
      <c r="D146" s="234" t="s">
        <v>156</v>
      </c>
      <c r="E146" s="239" t="s">
        <v>80</v>
      </c>
      <c r="F146" s="240" t="s">
        <v>390</v>
      </c>
      <c r="G146" s="238"/>
      <c r="H146" s="241">
        <v>128.202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156</v>
      </c>
      <c r="AU146" s="247" t="s">
        <v>92</v>
      </c>
      <c r="AV146" s="11" t="s">
        <v>92</v>
      </c>
      <c r="AW146" s="11" t="s">
        <v>44</v>
      </c>
      <c r="AX146" s="11" t="s">
        <v>82</v>
      </c>
      <c r="AY146" s="247" t="s">
        <v>145</v>
      </c>
    </row>
    <row r="147" s="14" customFormat="1">
      <c r="B147" s="280"/>
      <c r="C147" s="281"/>
      <c r="D147" s="234" t="s">
        <v>156</v>
      </c>
      <c r="E147" s="282" t="s">
        <v>80</v>
      </c>
      <c r="F147" s="283" t="s">
        <v>371</v>
      </c>
      <c r="G147" s="281"/>
      <c r="H147" s="282" t="s">
        <v>80</v>
      </c>
      <c r="I147" s="284"/>
      <c r="J147" s="281"/>
      <c r="K147" s="281"/>
      <c r="L147" s="285"/>
      <c r="M147" s="286"/>
      <c r="N147" s="287"/>
      <c r="O147" s="287"/>
      <c r="P147" s="287"/>
      <c r="Q147" s="287"/>
      <c r="R147" s="287"/>
      <c r="S147" s="287"/>
      <c r="T147" s="288"/>
      <c r="AT147" s="289" t="s">
        <v>156</v>
      </c>
      <c r="AU147" s="289" t="s">
        <v>92</v>
      </c>
      <c r="AV147" s="14" t="s">
        <v>90</v>
      </c>
      <c r="AW147" s="14" t="s">
        <v>44</v>
      </c>
      <c r="AX147" s="14" t="s">
        <v>82</v>
      </c>
      <c r="AY147" s="289" t="s">
        <v>145</v>
      </c>
    </row>
    <row r="148" s="11" customFormat="1">
      <c r="B148" s="237"/>
      <c r="C148" s="238"/>
      <c r="D148" s="234" t="s">
        <v>156</v>
      </c>
      <c r="E148" s="239" t="s">
        <v>80</v>
      </c>
      <c r="F148" s="240" t="s">
        <v>391</v>
      </c>
      <c r="G148" s="238"/>
      <c r="H148" s="241">
        <v>1.2989999999999999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156</v>
      </c>
      <c r="AU148" s="247" t="s">
        <v>92</v>
      </c>
      <c r="AV148" s="11" t="s">
        <v>92</v>
      </c>
      <c r="AW148" s="11" t="s">
        <v>44</v>
      </c>
      <c r="AX148" s="11" t="s">
        <v>82</v>
      </c>
      <c r="AY148" s="247" t="s">
        <v>145</v>
      </c>
    </row>
    <row r="149" s="11" customFormat="1">
      <c r="B149" s="237"/>
      <c r="C149" s="238"/>
      <c r="D149" s="234" t="s">
        <v>156</v>
      </c>
      <c r="E149" s="239" t="s">
        <v>80</v>
      </c>
      <c r="F149" s="240" t="s">
        <v>392</v>
      </c>
      <c r="G149" s="238"/>
      <c r="H149" s="241">
        <v>0.223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AT149" s="247" t="s">
        <v>156</v>
      </c>
      <c r="AU149" s="247" t="s">
        <v>92</v>
      </c>
      <c r="AV149" s="11" t="s">
        <v>92</v>
      </c>
      <c r="AW149" s="11" t="s">
        <v>44</v>
      </c>
      <c r="AX149" s="11" t="s">
        <v>82</v>
      </c>
      <c r="AY149" s="247" t="s">
        <v>145</v>
      </c>
    </row>
    <row r="150" s="14" customFormat="1">
      <c r="B150" s="280"/>
      <c r="C150" s="281"/>
      <c r="D150" s="234" t="s">
        <v>156</v>
      </c>
      <c r="E150" s="282" t="s">
        <v>80</v>
      </c>
      <c r="F150" s="283" t="s">
        <v>374</v>
      </c>
      <c r="G150" s="281"/>
      <c r="H150" s="282" t="s">
        <v>80</v>
      </c>
      <c r="I150" s="284"/>
      <c r="J150" s="281"/>
      <c r="K150" s="281"/>
      <c r="L150" s="285"/>
      <c r="M150" s="286"/>
      <c r="N150" s="287"/>
      <c r="O150" s="287"/>
      <c r="P150" s="287"/>
      <c r="Q150" s="287"/>
      <c r="R150" s="287"/>
      <c r="S150" s="287"/>
      <c r="T150" s="288"/>
      <c r="AT150" s="289" t="s">
        <v>156</v>
      </c>
      <c r="AU150" s="289" t="s">
        <v>92</v>
      </c>
      <c r="AV150" s="14" t="s">
        <v>90</v>
      </c>
      <c r="AW150" s="14" t="s">
        <v>44</v>
      </c>
      <c r="AX150" s="14" t="s">
        <v>82</v>
      </c>
      <c r="AY150" s="289" t="s">
        <v>145</v>
      </c>
    </row>
    <row r="151" s="14" customFormat="1">
      <c r="B151" s="280"/>
      <c r="C151" s="281"/>
      <c r="D151" s="234" t="s">
        <v>156</v>
      </c>
      <c r="E151" s="282" t="s">
        <v>80</v>
      </c>
      <c r="F151" s="283" t="s">
        <v>393</v>
      </c>
      <c r="G151" s="281"/>
      <c r="H151" s="282" t="s">
        <v>80</v>
      </c>
      <c r="I151" s="284"/>
      <c r="J151" s="281"/>
      <c r="K151" s="281"/>
      <c r="L151" s="285"/>
      <c r="M151" s="286"/>
      <c r="N151" s="287"/>
      <c r="O151" s="287"/>
      <c r="P151" s="287"/>
      <c r="Q151" s="287"/>
      <c r="R151" s="287"/>
      <c r="S151" s="287"/>
      <c r="T151" s="288"/>
      <c r="AT151" s="289" t="s">
        <v>156</v>
      </c>
      <c r="AU151" s="289" t="s">
        <v>92</v>
      </c>
      <c r="AV151" s="14" t="s">
        <v>90</v>
      </c>
      <c r="AW151" s="14" t="s">
        <v>44</v>
      </c>
      <c r="AX151" s="14" t="s">
        <v>82</v>
      </c>
      <c r="AY151" s="289" t="s">
        <v>145</v>
      </c>
    </row>
    <row r="152" s="11" customFormat="1">
      <c r="B152" s="237"/>
      <c r="C152" s="238"/>
      <c r="D152" s="234" t="s">
        <v>156</v>
      </c>
      <c r="E152" s="239" t="s">
        <v>80</v>
      </c>
      <c r="F152" s="240" t="s">
        <v>394</v>
      </c>
      <c r="G152" s="238"/>
      <c r="H152" s="241">
        <v>9.3770000000000007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AT152" s="247" t="s">
        <v>156</v>
      </c>
      <c r="AU152" s="247" t="s">
        <v>92</v>
      </c>
      <c r="AV152" s="11" t="s">
        <v>92</v>
      </c>
      <c r="AW152" s="11" t="s">
        <v>44</v>
      </c>
      <c r="AX152" s="11" t="s">
        <v>82</v>
      </c>
      <c r="AY152" s="247" t="s">
        <v>145</v>
      </c>
    </row>
    <row r="153" s="12" customFormat="1">
      <c r="B153" s="248"/>
      <c r="C153" s="249"/>
      <c r="D153" s="234" t="s">
        <v>156</v>
      </c>
      <c r="E153" s="250" t="s">
        <v>80</v>
      </c>
      <c r="F153" s="251" t="s">
        <v>166</v>
      </c>
      <c r="G153" s="249"/>
      <c r="H153" s="252">
        <v>142.441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AT153" s="258" t="s">
        <v>156</v>
      </c>
      <c r="AU153" s="258" t="s">
        <v>92</v>
      </c>
      <c r="AV153" s="12" t="s">
        <v>152</v>
      </c>
      <c r="AW153" s="12" t="s">
        <v>44</v>
      </c>
      <c r="AX153" s="12" t="s">
        <v>90</v>
      </c>
      <c r="AY153" s="258" t="s">
        <v>145</v>
      </c>
    </row>
    <row r="154" s="1" customFormat="1" ht="25.5" customHeight="1">
      <c r="B154" s="47"/>
      <c r="C154" s="222" t="s">
        <v>204</v>
      </c>
      <c r="D154" s="222" t="s">
        <v>147</v>
      </c>
      <c r="E154" s="223" t="s">
        <v>395</v>
      </c>
      <c r="F154" s="224" t="s">
        <v>396</v>
      </c>
      <c r="G154" s="225" t="s">
        <v>239</v>
      </c>
      <c r="H154" s="226">
        <v>307.27999999999997</v>
      </c>
      <c r="I154" s="227"/>
      <c r="J154" s="228">
        <f>ROUND(I154*H154,2)</f>
        <v>0</v>
      </c>
      <c r="K154" s="224" t="s">
        <v>151</v>
      </c>
      <c r="L154" s="73"/>
      <c r="M154" s="229" t="s">
        <v>80</v>
      </c>
      <c r="N154" s="230" t="s">
        <v>52</v>
      </c>
      <c r="O154" s="48"/>
      <c r="P154" s="231">
        <f>O154*H154</f>
        <v>0</v>
      </c>
      <c r="Q154" s="231">
        <v>0.011690000000000001</v>
      </c>
      <c r="R154" s="231">
        <f>Q154*H154</f>
        <v>3.5921031999999999</v>
      </c>
      <c r="S154" s="231">
        <v>0</v>
      </c>
      <c r="T154" s="232">
        <f>S154*H154</f>
        <v>0</v>
      </c>
      <c r="AR154" s="24" t="s">
        <v>152</v>
      </c>
      <c r="AT154" s="24" t="s">
        <v>147</v>
      </c>
      <c r="AU154" s="24" t="s">
        <v>92</v>
      </c>
      <c r="AY154" s="24" t="s">
        <v>145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24" t="s">
        <v>90</v>
      </c>
      <c r="BK154" s="233">
        <f>ROUND(I154*H154,2)</f>
        <v>0</v>
      </c>
      <c r="BL154" s="24" t="s">
        <v>152</v>
      </c>
      <c r="BM154" s="24" t="s">
        <v>397</v>
      </c>
    </row>
    <row r="155" s="14" customFormat="1">
      <c r="B155" s="280"/>
      <c r="C155" s="281"/>
      <c r="D155" s="234" t="s">
        <v>156</v>
      </c>
      <c r="E155" s="282" t="s">
        <v>80</v>
      </c>
      <c r="F155" s="283" t="s">
        <v>398</v>
      </c>
      <c r="G155" s="281"/>
      <c r="H155" s="282" t="s">
        <v>80</v>
      </c>
      <c r="I155" s="284"/>
      <c r="J155" s="281"/>
      <c r="K155" s="281"/>
      <c r="L155" s="285"/>
      <c r="M155" s="286"/>
      <c r="N155" s="287"/>
      <c r="O155" s="287"/>
      <c r="P155" s="287"/>
      <c r="Q155" s="287"/>
      <c r="R155" s="287"/>
      <c r="S155" s="287"/>
      <c r="T155" s="288"/>
      <c r="AT155" s="289" t="s">
        <v>156</v>
      </c>
      <c r="AU155" s="289" t="s">
        <v>92</v>
      </c>
      <c r="AV155" s="14" t="s">
        <v>90</v>
      </c>
      <c r="AW155" s="14" t="s">
        <v>44</v>
      </c>
      <c r="AX155" s="14" t="s">
        <v>82</v>
      </c>
      <c r="AY155" s="289" t="s">
        <v>145</v>
      </c>
    </row>
    <row r="156" s="11" customFormat="1">
      <c r="B156" s="237"/>
      <c r="C156" s="238"/>
      <c r="D156" s="234" t="s">
        <v>156</v>
      </c>
      <c r="E156" s="239" t="s">
        <v>80</v>
      </c>
      <c r="F156" s="240" t="s">
        <v>399</v>
      </c>
      <c r="G156" s="238"/>
      <c r="H156" s="241">
        <v>231.84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156</v>
      </c>
      <c r="AU156" s="247" t="s">
        <v>92</v>
      </c>
      <c r="AV156" s="11" t="s">
        <v>92</v>
      </c>
      <c r="AW156" s="11" t="s">
        <v>44</v>
      </c>
      <c r="AX156" s="11" t="s">
        <v>82</v>
      </c>
      <c r="AY156" s="247" t="s">
        <v>145</v>
      </c>
    </row>
    <row r="157" s="11" customFormat="1">
      <c r="B157" s="237"/>
      <c r="C157" s="238"/>
      <c r="D157" s="234" t="s">
        <v>156</v>
      </c>
      <c r="E157" s="239" t="s">
        <v>80</v>
      </c>
      <c r="F157" s="240" t="s">
        <v>400</v>
      </c>
      <c r="G157" s="238"/>
      <c r="H157" s="241">
        <v>46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AT157" s="247" t="s">
        <v>156</v>
      </c>
      <c r="AU157" s="247" t="s">
        <v>92</v>
      </c>
      <c r="AV157" s="11" t="s">
        <v>92</v>
      </c>
      <c r="AW157" s="11" t="s">
        <v>44</v>
      </c>
      <c r="AX157" s="11" t="s">
        <v>82</v>
      </c>
      <c r="AY157" s="247" t="s">
        <v>145</v>
      </c>
    </row>
    <row r="158" s="11" customFormat="1">
      <c r="B158" s="237"/>
      <c r="C158" s="238"/>
      <c r="D158" s="234" t="s">
        <v>156</v>
      </c>
      <c r="E158" s="239" t="s">
        <v>80</v>
      </c>
      <c r="F158" s="240" t="s">
        <v>401</v>
      </c>
      <c r="G158" s="238"/>
      <c r="H158" s="241">
        <v>29.440000000000001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156</v>
      </c>
      <c r="AU158" s="247" t="s">
        <v>92</v>
      </c>
      <c r="AV158" s="11" t="s">
        <v>92</v>
      </c>
      <c r="AW158" s="11" t="s">
        <v>44</v>
      </c>
      <c r="AX158" s="11" t="s">
        <v>82</v>
      </c>
      <c r="AY158" s="247" t="s">
        <v>145</v>
      </c>
    </row>
    <row r="159" s="12" customFormat="1">
      <c r="B159" s="248"/>
      <c r="C159" s="249"/>
      <c r="D159" s="234" t="s">
        <v>156</v>
      </c>
      <c r="E159" s="250" t="s">
        <v>80</v>
      </c>
      <c r="F159" s="251" t="s">
        <v>166</v>
      </c>
      <c r="G159" s="249"/>
      <c r="H159" s="252">
        <v>307.27999999999997</v>
      </c>
      <c r="I159" s="253"/>
      <c r="J159" s="249"/>
      <c r="K159" s="249"/>
      <c r="L159" s="254"/>
      <c r="M159" s="255"/>
      <c r="N159" s="256"/>
      <c r="O159" s="256"/>
      <c r="P159" s="256"/>
      <c r="Q159" s="256"/>
      <c r="R159" s="256"/>
      <c r="S159" s="256"/>
      <c r="T159" s="257"/>
      <c r="AT159" s="258" t="s">
        <v>156</v>
      </c>
      <c r="AU159" s="258" t="s">
        <v>92</v>
      </c>
      <c r="AV159" s="12" t="s">
        <v>152</v>
      </c>
      <c r="AW159" s="12" t="s">
        <v>44</v>
      </c>
      <c r="AX159" s="12" t="s">
        <v>90</v>
      </c>
      <c r="AY159" s="258" t="s">
        <v>145</v>
      </c>
    </row>
    <row r="160" s="1" customFormat="1" ht="16.5" customHeight="1">
      <c r="B160" s="47"/>
      <c r="C160" s="222" t="s">
        <v>209</v>
      </c>
      <c r="D160" s="222" t="s">
        <v>147</v>
      </c>
      <c r="E160" s="223" t="s">
        <v>402</v>
      </c>
      <c r="F160" s="224" t="s">
        <v>403</v>
      </c>
      <c r="G160" s="225" t="s">
        <v>239</v>
      </c>
      <c r="H160" s="226">
        <v>307.27999999999997</v>
      </c>
      <c r="I160" s="227"/>
      <c r="J160" s="228">
        <f>ROUND(I160*H160,2)</f>
        <v>0</v>
      </c>
      <c r="K160" s="224" t="s">
        <v>151</v>
      </c>
      <c r="L160" s="73"/>
      <c r="M160" s="229" t="s">
        <v>80</v>
      </c>
      <c r="N160" s="230" t="s">
        <v>52</v>
      </c>
      <c r="O160" s="48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4" t="s">
        <v>152</v>
      </c>
      <c r="AT160" s="24" t="s">
        <v>147</v>
      </c>
      <c r="AU160" s="24" t="s">
        <v>92</v>
      </c>
      <c r="AY160" s="24" t="s">
        <v>145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24" t="s">
        <v>90</v>
      </c>
      <c r="BK160" s="233">
        <f>ROUND(I160*H160,2)</f>
        <v>0</v>
      </c>
      <c r="BL160" s="24" t="s">
        <v>152</v>
      </c>
      <c r="BM160" s="24" t="s">
        <v>404</v>
      </c>
    </row>
    <row r="161" s="11" customFormat="1">
      <c r="B161" s="237"/>
      <c r="C161" s="238"/>
      <c r="D161" s="234" t="s">
        <v>156</v>
      </c>
      <c r="E161" s="239" t="s">
        <v>80</v>
      </c>
      <c r="F161" s="240" t="s">
        <v>405</v>
      </c>
      <c r="G161" s="238"/>
      <c r="H161" s="241">
        <v>307.27999999999997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AT161" s="247" t="s">
        <v>156</v>
      </c>
      <c r="AU161" s="247" t="s">
        <v>92</v>
      </c>
      <c r="AV161" s="11" t="s">
        <v>92</v>
      </c>
      <c r="AW161" s="11" t="s">
        <v>44</v>
      </c>
      <c r="AX161" s="11" t="s">
        <v>90</v>
      </c>
      <c r="AY161" s="247" t="s">
        <v>145</v>
      </c>
    </row>
    <row r="162" s="1" customFormat="1" ht="51" customHeight="1">
      <c r="B162" s="47"/>
      <c r="C162" s="222" t="s">
        <v>216</v>
      </c>
      <c r="D162" s="222" t="s">
        <v>147</v>
      </c>
      <c r="E162" s="223" t="s">
        <v>406</v>
      </c>
      <c r="F162" s="224" t="s">
        <v>407</v>
      </c>
      <c r="G162" s="225" t="s">
        <v>408</v>
      </c>
      <c r="H162" s="226">
        <v>9749.2000000000007</v>
      </c>
      <c r="I162" s="227"/>
      <c r="J162" s="228">
        <f>ROUND(I162*H162,2)</f>
        <v>0</v>
      </c>
      <c r="K162" s="224" t="s">
        <v>151</v>
      </c>
      <c r="L162" s="73"/>
      <c r="M162" s="229" t="s">
        <v>80</v>
      </c>
      <c r="N162" s="230" t="s">
        <v>52</v>
      </c>
      <c r="O162" s="48"/>
      <c r="P162" s="231">
        <f>O162*H162</f>
        <v>0</v>
      </c>
      <c r="Q162" s="231">
        <v>0.00044999999999999999</v>
      </c>
      <c r="R162" s="231">
        <f>Q162*H162</f>
        <v>4.3871400000000005</v>
      </c>
      <c r="S162" s="231">
        <v>0</v>
      </c>
      <c r="T162" s="232">
        <f>S162*H162</f>
        <v>0</v>
      </c>
      <c r="AR162" s="24" t="s">
        <v>152</v>
      </c>
      <c r="AT162" s="24" t="s">
        <v>147</v>
      </c>
      <c r="AU162" s="24" t="s">
        <v>92</v>
      </c>
      <c r="AY162" s="24" t="s">
        <v>145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24" t="s">
        <v>90</v>
      </c>
      <c r="BK162" s="233">
        <f>ROUND(I162*H162,2)</f>
        <v>0</v>
      </c>
      <c r="BL162" s="24" t="s">
        <v>152</v>
      </c>
      <c r="BM162" s="24" t="s">
        <v>409</v>
      </c>
    </row>
    <row r="163" s="14" customFormat="1">
      <c r="B163" s="280"/>
      <c r="C163" s="281"/>
      <c r="D163" s="234" t="s">
        <v>156</v>
      </c>
      <c r="E163" s="282" t="s">
        <v>80</v>
      </c>
      <c r="F163" s="283" t="s">
        <v>410</v>
      </c>
      <c r="G163" s="281"/>
      <c r="H163" s="282" t="s">
        <v>80</v>
      </c>
      <c r="I163" s="284"/>
      <c r="J163" s="281"/>
      <c r="K163" s="281"/>
      <c r="L163" s="285"/>
      <c r="M163" s="286"/>
      <c r="N163" s="287"/>
      <c r="O163" s="287"/>
      <c r="P163" s="287"/>
      <c r="Q163" s="287"/>
      <c r="R163" s="287"/>
      <c r="S163" s="287"/>
      <c r="T163" s="288"/>
      <c r="AT163" s="289" t="s">
        <v>156</v>
      </c>
      <c r="AU163" s="289" t="s">
        <v>92</v>
      </c>
      <c r="AV163" s="14" t="s">
        <v>90</v>
      </c>
      <c r="AW163" s="14" t="s">
        <v>44</v>
      </c>
      <c r="AX163" s="14" t="s">
        <v>82</v>
      </c>
      <c r="AY163" s="289" t="s">
        <v>145</v>
      </c>
    </row>
    <row r="164" s="11" customFormat="1">
      <c r="B164" s="237"/>
      <c r="C164" s="238"/>
      <c r="D164" s="234" t="s">
        <v>156</v>
      </c>
      <c r="E164" s="239" t="s">
        <v>80</v>
      </c>
      <c r="F164" s="240" t="s">
        <v>411</v>
      </c>
      <c r="G164" s="238"/>
      <c r="H164" s="241">
        <v>7240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AT164" s="247" t="s">
        <v>156</v>
      </c>
      <c r="AU164" s="247" t="s">
        <v>92</v>
      </c>
      <c r="AV164" s="11" t="s">
        <v>92</v>
      </c>
      <c r="AW164" s="11" t="s">
        <v>44</v>
      </c>
      <c r="AX164" s="11" t="s">
        <v>82</v>
      </c>
      <c r="AY164" s="247" t="s">
        <v>145</v>
      </c>
    </row>
    <row r="165" s="11" customFormat="1">
      <c r="B165" s="237"/>
      <c r="C165" s="238"/>
      <c r="D165" s="234" t="s">
        <v>156</v>
      </c>
      <c r="E165" s="239" t="s">
        <v>80</v>
      </c>
      <c r="F165" s="240" t="s">
        <v>412</v>
      </c>
      <c r="G165" s="238"/>
      <c r="H165" s="241">
        <v>1566.4000000000001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156</v>
      </c>
      <c r="AU165" s="247" t="s">
        <v>92</v>
      </c>
      <c r="AV165" s="11" t="s">
        <v>92</v>
      </c>
      <c r="AW165" s="11" t="s">
        <v>44</v>
      </c>
      <c r="AX165" s="11" t="s">
        <v>82</v>
      </c>
      <c r="AY165" s="247" t="s">
        <v>145</v>
      </c>
    </row>
    <row r="166" s="11" customFormat="1">
      <c r="B166" s="237"/>
      <c r="C166" s="238"/>
      <c r="D166" s="234" t="s">
        <v>156</v>
      </c>
      <c r="E166" s="239" t="s">
        <v>80</v>
      </c>
      <c r="F166" s="240" t="s">
        <v>413</v>
      </c>
      <c r="G166" s="238"/>
      <c r="H166" s="241">
        <v>942.79999999999995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AT166" s="247" t="s">
        <v>156</v>
      </c>
      <c r="AU166" s="247" t="s">
        <v>92</v>
      </c>
      <c r="AV166" s="11" t="s">
        <v>92</v>
      </c>
      <c r="AW166" s="11" t="s">
        <v>44</v>
      </c>
      <c r="AX166" s="11" t="s">
        <v>82</v>
      </c>
      <c r="AY166" s="247" t="s">
        <v>145</v>
      </c>
    </row>
    <row r="167" s="12" customFormat="1">
      <c r="B167" s="248"/>
      <c r="C167" s="249"/>
      <c r="D167" s="234" t="s">
        <v>156</v>
      </c>
      <c r="E167" s="250" t="s">
        <v>80</v>
      </c>
      <c r="F167" s="251" t="s">
        <v>166</v>
      </c>
      <c r="G167" s="249"/>
      <c r="H167" s="252">
        <v>9749.2000000000007</v>
      </c>
      <c r="I167" s="253"/>
      <c r="J167" s="249"/>
      <c r="K167" s="249"/>
      <c r="L167" s="254"/>
      <c r="M167" s="255"/>
      <c r="N167" s="256"/>
      <c r="O167" s="256"/>
      <c r="P167" s="256"/>
      <c r="Q167" s="256"/>
      <c r="R167" s="256"/>
      <c r="S167" s="256"/>
      <c r="T167" s="257"/>
      <c r="AT167" s="258" t="s">
        <v>156</v>
      </c>
      <c r="AU167" s="258" t="s">
        <v>92</v>
      </c>
      <c r="AV167" s="12" t="s">
        <v>152</v>
      </c>
      <c r="AW167" s="12" t="s">
        <v>44</v>
      </c>
      <c r="AX167" s="12" t="s">
        <v>90</v>
      </c>
      <c r="AY167" s="258" t="s">
        <v>145</v>
      </c>
    </row>
    <row r="168" s="1" customFormat="1" ht="38.25" customHeight="1">
      <c r="B168" s="47"/>
      <c r="C168" s="222" t="s">
        <v>222</v>
      </c>
      <c r="D168" s="222" t="s">
        <v>147</v>
      </c>
      <c r="E168" s="223" t="s">
        <v>414</v>
      </c>
      <c r="F168" s="224" t="s">
        <v>415</v>
      </c>
      <c r="G168" s="225" t="s">
        <v>408</v>
      </c>
      <c r="H168" s="226">
        <v>9749.2000000000007</v>
      </c>
      <c r="I168" s="227"/>
      <c r="J168" s="228">
        <f>ROUND(I168*H168,2)</f>
        <v>0</v>
      </c>
      <c r="K168" s="224" t="s">
        <v>151</v>
      </c>
      <c r="L168" s="73"/>
      <c r="M168" s="229" t="s">
        <v>80</v>
      </c>
      <c r="N168" s="230" t="s">
        <v>52</v>
      </c>
      <c r="O168" s="48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AR168" s="24" t="s">
        <v>152</v>
      </c>
      <c r="AT168" s="24" t="s">
        <v>147</v>
      </c>
      <c r="AU168" s="24" t="s">
        <v>92</v>
      </c>
      <c r="AY168" s="24" t="s">
        <v>145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24" t="s">
        <v>90</v>
      </c>
      <c r="BK168" s="233">
        <f>ROUND(I168*H168,2)</f>
        <v>0</v>
      </c>
      <c r="BL168" s="24" t="s">
        <v>152</v>
      </c>
      <c r="BM168" s="24" t="s">
        <v>416</v>
      </c>
    </row>
    <row r="169" s="11" customFormat="1">
      <c r="B169" s="237"/>
      <c r="C169" s="238"/>
      <c r="D169" s="234" t="s">
        <v>156</v>
      </c>
      <c r="E169" s="239" t="s">
        <v>80</v>
      </c>
      <c r="F169" s="240" t="s">
        <v>417</v>
      </c>
      <c r="G169" s="238"/>
      <c r="H169" s="241">
        <v>9749.2000000000007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156</v>
      </c>
      <c r="AU169" s="247" t="s">
        <v>92</v>
      </c>
      <c r="AV169" s="11" t="s">
        <v>92</v>
      </c>
      <c r="AW169" s="11" t="s">
        <v>44</v>
      </c>
      <c r="AX169" s="11" t="s">
        <v>90</v>
      </c>
      <c r="AY169" s="247" t="s">
        <v>145</v>
      </c>
    </row>
    <row r="170" s="1" customFormat="1" ht="25.5" customHeight="1">
      <c r="B170" s="47"/>
      <c r="C170" s="222" t="s">
        <v>227</v>
      </c>
      <c r="D170" s="222" t="s">
        <v>147</v>
      </c>
      <c r="E170" s="223" t="s">
        <v>418</v>
      </c>
      <c r="F170" s="224" t="s">
        <v>419</v>
      </c>
      <c r="G170" s="225" t="s">
        <v>408</v>
      </c>
      <c r="H170" s="226">
        <v>9329.2009999999991</v>
      </c>
      <c r="I170" s="227"/>
      <c r="J170" s="228">
        <f>ROUND(I170*H170,2)</f>
        <v>0</v>
      </c>
      <c r="K170" s="224" t="s">
        <v>151</v>
      </c>
      <c r="L170" s="73"/>
      <c r="M170" s="229" t="s">
        <v>80</v>
      </c>
      <c r="N170" s="230" t="s">
        <v>52</v>
      </c>
      <c r="O170" s="48"/>
      <c r="P170" s="231">
        <f>O170*H170</f>
        <v>0</v>
      </c>
      <c r="Q170" s="231">
        <v>0.00025999999999999998</v>
      </c>
      <c r="R170" s="231">
        <f>Q170*H170</f>
        <v>2.4255922599999997</v>
      </c>
      <c r="S170" s="231">
        <v>0</v>
      </c>
      <c r="T170" s="232">
        <f>S170*H170</f>
        <v>0</v>
      </c>
      <c r="AR170" s="24" t="s">
        <v>152</v>
      </c>
      <c r="AT170" s="24" t="s">
        <v>147</v>
      </c>
      <c r="AU170" s="24" t="s">
        <v>92</v>
      </c>
      <c r="AY170" s="24" t="s">
        <v>145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24" t="s">
        <v>90</v>
      </c>
      <c r="BK170" s="233">
        <f>ROUND(I170*H170,2)</f>
        <v>0</v>
      </c>
      <c r="BL170" s="24" t="s">
        <v>152</v>
      </c>
      <c r="BM170" s="24" t="s">
        <v>420</v>
      </c>
    </row>
    <row r="171" s="1" customFormat="1">
      <c r="B171" s="47"/>
      <c r="C171" s="75"/>
      <c r="D171" s="234" t="s">
        <v>154</v>
      </c>
      <c r="E171" s="75"/>
      <c r="F171" s="235" t="s">
        <v>421</v>
      </c>
      <c r="G171" s="75"/>
      <c r="H171" s="75"/>
      <c r="I171" s="192"/>
      <c r="J171" s="75"/>
      <c r="K171" s="75"/>
      <c r="L171" s="73"/>
      <c r="M171" s="236"/>
      <c r="N171" s="48"/>
      <c r="O171" s="48"/>
      <c r="P171" s="48"/>
      <c r="Q171" s="48"/>
      <c r="R171" s="48"/>
      <c r="S171" s="48"/>
      <c r="T171" s="96"/>
      <c r="AT171" s="24" t="s">
        <v>154</v>
      </c>
      <c r="AU171" s="24" t="s">
        <v>92</v>
      </c>
    </row>
    <row r="172" s="14" customFormat="1">
      <c r="B172" s="280"/>
      <c r="C172" s="281"/>
      <c r="D172" s="234" t="s">
        <v>156</v>
      </c>
      <c r="E172" s="282" t="s">
        <v>80</v>
      </c>
      <c r="F172" s="283" t="s">
        <v>422</v>
      </c>
      <c r="G172" s="281"/>
      <c r="H172" s="282" t="s">
        <v>80</v>
      </c>
      <c r="I172" s="284"/>
      <c r="J172" s="281"/>
      <c r="K172" s="281"/>
      <c r="L172" s="285"/>
      <c r="M172" s="286"/>
      <c r="N172" s="287"/>
      <c r="O172" s="287"/>
      <c r="P172" s="287"/>
      <c r="Q172" s="287"/>
      <c r="R172" s="287"/>
      <c r="S172" s="287"/>
      <c r="T172" s="288"/>
      <c r="AT172" s="289" t="s">
        <v>156</v>
      </c>
      <c r="AU172" s="289" t="s">
        <v>92</v>
      </c>
      <c r="AV172" s="14" t="s">
        <v>90</v>
      </c>
      <c r="AW172" s="14" t="s">
        <v>44</v>
      </c>
      <c r="AX172" s="14" t="s">
        <v>82</v>
      </c>
      <c r="AY172" s="289" t="s">
        <v>145</v>
      </c>
    </row>
    <row r="173" s="11" customFormat="1">
      <c r="B173" s="237"/>
      <c r="C173" s="238"/>
      <c r="D173" s="234" t="s">
        <v>156</v>
      </c>
      <c r="E173" s="239" t="s">
        <v>80</v>
      </c>
      <c r="F173" s="240" t="s">
        <v>423</v>
      </c>
      <c r="G173" s="238"/>
      <c r="H173" s="241">
        <v>1091.7919999999999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156</v>
      </c>
      <c r="AU173" s="247" t="s">
        <v>92</v>
      </c>
      <c r="AV173" s="11" t="s">
        <v>92</v>
      </c>
      <c r="AW173" s="11" t="s">
        <v>44</v>
      </c>
      <c r="AX173" s="11" t="s">
        <v>82</v>
      </c>
      <c r="AY173" s="247" t="s">
        <v>145</v>
      </c>
    </row>
    <row r="174" s="11" customFormat="1">
      <c r="B174" s="237"/>
      <c r="C174" s="238"/>
      <c r="D174" s="234" t="s">
        <v>156</v>
      </c>
      <c r="E174" s="239" t="s">
        <v>80</v>
      </c>
      <c r="F174" s="240" t="s">
        <v>424</v>
      </c>
      <c r="G174" s="238"/>
      <c r="H174" s="241">
        <v>233.74000000000001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AT174" s="247" t="s">
        <v>156</v>
      </c>
      <c r="AU174" s="247" t="s">
        <v>92</v>
      </c>
      <c r="AV174" s="11" t="s">
        <v>92</v>
      </c>
      <c r="AW174" s="11" t="s">
        <v>44</v>
      </c>
      <c r="AX174" s="11" t="s">
        <v>82</v>
      </c>
      <c r="AY174" s="247" t="s">
        <v>145</v>
      </c>
    </row>
    <row r="175" s="11" customFormat="1">
      <c r="B175" s="237"/>
      <c r="C175" s="238"/>
      <c r="D175" s="234" t="s">
        <v>156</v>
      </c>
      <c r="E175" s="239" t="s">
        <v>80</v>
      </c>
      <c r="F175" s="240" t="s">
        <v>425</v>
      </c>
      <c r="G175" s="238"/>
      <c r="H175" s="241">
        <v>137.982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AT175" s="247" t="s">
        <v>156</v>
      </c>
      <c r="AU175" s="247" t="s">
        <v>92</v>
      </c>
      <c r="AV175" s="11" t="s">
        <v>92</v>
      </c>
      <c r="AW175" s="11" t="s">
        <v>44</v>
      </c>
      <c r="AX175" s="11" t="s">
        <v>82</v>
      </c>
      <c r="AY175" s="247" t="s">
        <v>145</v>
      </c>
    </row>
    <row r="176" s="11" customFormat="1">
      <c r="B176" s="237"/>
      <c r="C176" s="238"/>
      <c r="D176" s="234" t="s">
        <v>156</v>
      </c>
      <c r="E176" s="239" t="s">
        <v>80</v>
      </c>
      <c r="F176" s="240" t="s">
        <v>426</v>
      </c>
      <c r="G176" s="238"/>
      <c r="H176" s="241">
        <v>401.27999999999997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156</v>
      </c>
      <c r="AU176" s="247" t="s">
        <v>92</v>
      </c>
      <c r="AV176" s="11" t="s">
        <v>92</v>
      </c>
      <c r="AW176" s="11" t="s">
        <v>44</v>
      </c>
      <c r="AX176" s="11" t="s">
        <v>82</v>
      </c>
      <c r="AY176" s="247" t="s">
        <v>145</v>
      </c>
    </row>
    <row r="177" s="11" customFormat="1">
      <c r="B177" s="237"/>
      <c r="C177" s="238"/>
      <c r="D177" s="234" t="s">
        <v>156</v>
      </c>
      <c r="E177" s="239" t="s">
        <v>80</v>
      </c>
      <c r="F177" s="240" t="s">
        <v>427</v>
      </c>
      <c r="G177" s="238"/>
      <c r="H177" s="241">
        <v>78.584000000000003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AT177" s="247" t="s">
        <v>156</v>
      </c>
      <c r="AU177" s="247" t="s">
        <v>92</v>
      </c>
      <c r="AV177" s="11" t="s">
        <v>92</v>
      </c>
      <c r="AW177" s="11" t="s">
        <v>44</v>
      </c>
      <c r="AX177" s="11" t="s">
        <v>82</v>
      </c>
      <c r="AY177" s="247" t="s">
        <v>145</v>
      </c>
    </row>
    <row r="178" s="11" customFormat="1">
      <c r="B178" s="237"/>
      <c r="C178" s="238"/>
      <c r="D178" s="234" t="s">
        <v>156</v>
      </c>
      <c r="E178" s="239" t="s">
        <v>80</v>
      </c>
      <c r="F178" s="240" t="s">
        <v>428</v>
      </c>
      <c r="G178" s="238"/>
      <c r="H178" s="241">
        <v>50.996000000000002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156</v>
      </c>
      <c r="AU178" s="247" t="s">
        <v>92</v>
      </c>
      <c r="AV178" s="11" t="s">
        <v>92</v>
      </c>
      <c r="AW178" s="11" t="s">
        <v>44</v>
      </c>
      <c r="AX178" s="11" t="s">
        <v>82</v>
      </c>
      <c r="AY178" s="247" t="s">
        <v>145</v>
      </c>
    </row>
    <row r="179" s="11" customFormat="1">
      <c r="B179" s="237"/>
      <c r="C179" s="238"/>
      <c r="D179" s="234" t="s">
        <v>156</v>
      </c>
      <c r="E179" s="239" t="s">
        <v>80</v>
      </c>
      <c r="F179" s="240" t="s">
        <v>429</v>
      </c>
      <c r="G179" s="238"/>
      <c r="H179" s="241">
        <v>4344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AT179" s="247" t="s">
        <v>156</v>
      </c>
      <c r="AU179" s="247" t="s">
        <v>92</v>
      </c>
      <c r="AV179" s="11" t="s">
        <v>92</v>
      </c>
      <c r="AW179" s="11" t="s">
        <v>44</v>
      </c>
      <c r="AX179" s="11" t="s">
        <v>82</v>
      </c>
      <c r="AY179" s="247" t="s">
        <v>145</v>
      </c>
    </row>
    <row r="180" s="11" customFormat="1">
      <c r="B180" s="237"/>
      <c r="C180" s="238"/>
      <c r="D180" s="234" t="s">
        <v>156</v>
      </c>
      <c r="E180" s="239" t="s">
        <v>80</v>
      </c>
      <c r="F180" s="240" t="s">
        <v>430</v>
      </c>
      <c r="G180" s="238"/>
      <c r="H180" s="241">
        <v>868.79999999999995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156</v>
      </c>
      <c r="AU180" s="247" t="s">
        <v>92</v>
      </c>
      <c r="AV180" s="11" t="s">
        <v>92</v>
      </c>
      <c r="AW180" s="11" t="s">
        <v>44</v>
      </c>
      <c r="AX180" s="11" t="s">
        <v>82</v>
      </c>
      <c r="AY180" s="247" t="s">
        <v>145</v>
      </c>
    </row>
    <row r="181" s="11" customFormat="1">
      <c r="B181" s="237"/>
      <c r="C181" s="238"/>
      <c r="D181" s="234" t="s">
        <v>156</v>
      </c>
      <c r="E181" s="239" t="s">
        <v>80</v>
      </c>
      <c r="F181" s="240" t="s">
        <v>431</v>
      </c>
      <c r="G181" s="238"/>
      <c r="H181" s="241">
        <v>541.20000000000005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AT181" s="247" t="s">
        <v>156</v>
      </c>
      <c r="AU181" s="247" t="s">
        <v>92</v>
      </c>
      <c r="AV181" s="11" t="s">
        <v>92</v>
      </c>
      <c r="AW181" s="11" t="s">
        <v>44</v>
      </c>
      <c r="AX181" s="11" t="s">
        <v>82</v>
      </c>
      <c r="AY181" s="247" t="s">
        <v>145</v>
      </c>
    </row>
    <row r="182" s="14" customFormat="1">
      <c r="B182" s="280"/>
      <c r="C182" s="281"/>
      <c r="D182" s="234" t="s">
        <v>156</v>
      </c>
      <c r="E182" s="282" t="s">
        <v>80</v>
      </c>
      <c r="F182" s="283" t="s">
        <v>432</v>
      </c>
      <c r="G182" s="281"/>
      <c r="H182" s="282" t="s">
        <v>80</v>
      </c>
      <c r="I182" s="284"/>
      <c r="J182" s="281"/>
      <c r="K182" s="281"/>
      <c r="L182" s="285"/>
      <c r="M182" s="286"/>
      <c r="N182" s="287"/>
      <c r="O182" s="287"/>
      <c r="P182" s="287"/>
      <c r="Q182" s="287"/>
      <c r="R182" s="287"/>
      <c r="S182" s="287"/>
      <c r="T182" s="288"/>
      <c r="AT182" s="289" t="s">
        <v>156</v>
      </c>
      <c r="AU182" s="289" t="s">
        <v>92</v>
      </c>
      <c r="AV182" s="14" t="s">
        <v>90</v>
      </c>
      <c r="AW182" s="14" t="s">
        <v>44</v>
      </c>
      <c r="AX182" s="14" t="s">
        <v>82</v>
      </c>
      <c r="AY182" s="289" t="s">
        <v>145</v>
      </c>
    </row>
    <row r="183" s="11" customFormat="1">
      <c r="B183" s="237"/>
      <c r="C183" s="238"/>
      <c r="D183" s="234" t="s">
        <v>156</v>
      </c>
      <c r="E183" s="239" t="s">
        <v>80</v>
      </c>
      <c r="F183" s="240" t="s">
        <v>433</v>
      </c>
      <c r="G183" s="238"/>
      <c r="H183" s="241">
        <v>634.86800000000005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AT183" s="247" t="s">
        <v>156</v>
      </c>
      <c r="AU183" s="247" t="s">
        <v>92</v>
      </c>
      <c r="AV183" s="11" t="s">
        <v>92</v>
      </c>
      <c r="AW183" s="11" t="s">
        <v>44</v>
      </c>
      <c r="AX183" s="11" t="s">
        <v>82</v>
      </c>
      <c r="AY183" s="247" t="s">
        <v>145</v>
      </c>
    </row>
    <row r="184" s="11" customFormat="1">
      <c r="B184" s="237"/>
      <c r="C184" s="238"/>
      <c r="D184" s="234" t="s">
        <v>156</v>
      </c>
      <c r="E184" s="239" t="s">
        <v>80</v>
      </c>
      <c r="F184" s="240" t="s">
        <v>434</v>
      </c>
      <c r="G184" s="238"/>
      <c r="H184" s="241">
        <v>275.053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156</v>
      </c>
      <c r="AU184" s="247" t="s">
        <v>92</v>
      </c>
      <c r="AV184" s="11" t="s">
        <v>92</v>
      </c>
      <c r="AW184" s="11" t="s">
        <v>44</v>
      </c>
      <c r="AX184" s="11" t="s">
        <v>82</v>
      </c>
      <c r="AY184" s="247" t="s">
        <v>145</v>
      </c>
    </row>
    <row r="185" s="11" customFormat="1">
      <c r="B185" s="237"/>
      <c r="C185" s="238"/>
      <c r="D185" s="234" t="s">
        <v>156</v>
      </c>
      <c r="E185" s="239" t="s">
        <v>80</v>
      </c>
      <c r="F185" s="240" t="s">
        <v>435</v>
      </c>
      <c r="G185" s="238"/>
      <c r="H185" s="241">
        <v>543.93200000000002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156</v>
      </c>
      <c r="AU185" s="247" t="s">
        <v>92</v>
      </c>
      <c r="AV185" s="11" t="s">
        <v>92</v>
      </c>
      <c r="AW185" s="11" t="s">
        <v>44</v>
      </c>
      <c r="AX185" s="11" t="s">
        <v>82</v>
      </c>
      <c r="AY185" s="247" t="s">
        <v>145</v>
      </c>
    </row>
    <row r="186" s="11" customFormat="1">
      <c r="B186" s="237"/>
      <c r="C186" s="238"/>
      <c r="D186" s="234" t="s">
        <v>156</v>
      </c>
      <c r="E186" s="239" t="s">
        <v>80</v>
      </c>
      <c r="F186" s="240" t="s">
        <v>436</v>
      </c>
      <c r="G186" s="238"/>
      <c r="H186" s="241">
        <v>126.974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AT186" s="247" t="s">
        <v>156</v>
      </c>
      <c r="AU186" s="247" t="s">
        <v>92</v>
      </c>
      <c r="AV186" s="11" t="s">
        <v>92</v>
      </c>
      <c r="AW186" s="11" t="s">
        <v>44</v>
      </c>
      <c r="AX186" s="11" t="s">
        <v>82</v>
      </c>
      <c r="AY186" s="247" t="s">
        <v>145</v>
      </c>
    </row>
    <row r="187" s="12" customFormat="1">
      <c r="B187" s="248"/>
      <c r="C187" s="249"/>
      <c r="D187" s="234" t="s">
        <v>156</v>
      </c>
      <c r="E187" s="250" t="s">
        <v>80</v>
      </c>
      <c r="F187" s="251" t="s">
        <v>166</v>
      </c>
      <c r="G187" s="249"/>
      <c r="H187" s="252">
        <v>9329.2009999999991</v>
      </c>
      <c r="I187" s="253"/>
      <c r="J187" s="249"/>
      <c r="K187" s="249"/>
      <c r="L187" s="254"/>
      <c r="M187" s="255"/>
      <c r="N187" s="256"/>
      <c r="O187" s="256"/>
      <c r="P187" s="256"/>
      <c r="Q187" s="256"/>
      <c r="R187" s="256"/>
      <c r="S187" s="256"/>
      <c r="T187" s="257"/>
      <c r="AT187" s="258" t="s">
        <v>156</v>
      </c>
      <c r="AU187" s="258" t="s">
        <v>92</v>
      </c>
      <c r="AV187" s="12" t="s">
        <v>152</v>
      </c>
      <c r="AW187" s="12" t="s">
        <v>44</v>
      </c>
      <c r="AX187" s="12" t="s">
        <v>90</v>
      </c>
      <c r="AY187" s="258" t="s">
        <v>145</v>
      </c>
    </row>
    <row r="188" s="1" customFormat="1" ht="25.5" customHeight="1">
      <c r="B188" s="47"/>
      <c r="C188" s="222" t="s">
        <v>233</v>
      </c>
      <c r="D188" s="222" t="s">
        <v>147</v>
      </c>
      <c r="E188" s="223" t="s">
        <v>437</v>
      </c>
      <c r="F188" s="224" t="s">
        <v>438</v>
      </c>
      <c r="G188" s="225" t="s">
        <v>408</v>
      </c>
      <c r="H188" s="226">
        <v>9329.2009999999991</v>
      </c>
      <c r="I188" s="227"/>
      <c r="J188" s="228">
        <f>ROUND(I188*H188,2)</f>
        <v>0</v>
      </c>
      <c r="K188" s="224" t="s">
        <v>151</v>
      </c>
      <c r="L188" s="73"/>
      <c r="M188" s="229" t="s">
        <v>80</v>
      </c>
      <c r="N188" s="230" t="s">
        <v>52</v>
      </c>
      <c r="O188" s="48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AR188" s="24" t="s">
        <v>152</v>
      </c>
      <c r="AT188" s="24" t="s">
        <v>147</v>
      </c>
      <c r="AU188" s="24" t="s">
        <v>92</v>
      </c>
      <c r="AY188" s="24" t="s">
        <v>145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24" t="s">
        <v>90</v>
      </c>
      <c r="BK188" s="233">
        <f>ROUND(I188*H188,2)</f>
        <v>0</v>
      </c>
      <c r="BL188" s="24" t="s">
        <v>152</v>
      </c>
      <c r="BM188" s="24" t="s">
        <v>439</v>
      </c>
    </row>
    <row r="189" s="1" customFormat="1">
      <c r="B189" s="47"/>
      <c r="C189" s="75"/>
      <c r="D189" s="234" t="s">
        <v>154</v>
      </c>
      <c r="E189" s="75"/>
      <c r="F189" s="235" t="s">
        <v>421</v>
      </c>
      <c r="G189" s="75"/>
      <c r="H189" s="75"/>
      <c r="I189" s="192"/>
      <c r="J189" s="75"/>
      <c r="K189" s="75"/>
      <c r="L189" s="73"/>
      <c r="M189" s="236"/>
      <c r="N189" s="48"/>
      <c r="O189" s="48"/>
      <c r="P189" s="48"/>
      <c r="Q189" s="48"/>
      <c r="R189" s="48"/>
      <c r="S189" s="48"/>
      <c r="T189" s="96"/>
      <c r="AT189" s="24" t="s">
        <v>154</v>
      </c>
      <c r="AU189" s="24" t="s">
        <v>92</v>
      </c>
    </row>
    <row r="190" s="11" customFormat="1">
      <c r="B190" s="237"/>
      <c r="C190" s="238"/>
      <c r="D190" s="234" t="s">
        <v>156</v>
      </c>
      <c r="E190" s="239" t="s">
        <v>80</v>
      </c>
      <c r="F190" s="240" t="s">
        <v>440</v>
      </c>
      <c r="G190" s="238"/>
      <c r="H190" s="241">
        <v>9329.2009999999991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156</v>
      </c>
      <c r="AU190" s="247" t="s">
        <v>92</v>
      </c>
      <c r="AV190" s="11" t="s">
        <v>92</v>
      </c>
      <c r="AW190" s="11" t="s">
        <v>44</v>
      </c>
      <c r="AX190" s="11" t="s">
        <v>90</v>
      </c>
      <c r="AY190" s="247" t="s">
        <v>145</v>
      </c>
    </row>
    <row r="191" s="1" customFormat="1" ht="16.5" customHeight="1">
      <c r="B191" s="47"/>
      <c r="C191" s="270" t="s">
        <v>10</v>
      </c>
      <c r="D191" s="270" t="s">
        <v>194</v>
      </c>
      <c r="E191" s="271" t="s">
        <v>441</v>
      </c>
      <c r="F191" s="272" t="s">
        <v>442</v>
      </c>
      <c r="G191" s="273" t="s">
        <v>300</v>
      </c>
      <c r="H191" s="274">
        <v>5.8120000000000003</v>
      </c>
      <c r="I191" s="275"/>
      <c r="J191" s="276">
        <f>ROUND(I191*H191,2)</f>
        <v>0</v>
      </c>
      <c r="K191" s="272" t="s">
        <v>151</v>
      </c>
      <c r="L191" s="277"/>
      <c r="M191" s="278" t="s">
        <v>80</v>
      </c>
      <c r="N191" s="279" t="s">
        <v>52</v>
      </c>
      <c r="O191" s="48"/>
      <c r="P191" s="231">
        <f>O191*H191</f>
        <v>0</v>
      </c>
      <c r="Q191" s="231">
        <v>1</v>
      </c>
      <c r="R191" s="231">
        <f>Q191*H191</f>
        <v>5.8120000000000003</v>
      </c>
      <c r="S191" s="231">
        <v>0</v>
      </c>
      <c r="T191" s="232">
        <f>S191*H191</f>
        <v>0</v>
      </c>
      <c r="AR191" s="24" t="s">
        <v>197</v>
      </c>
      <c r="AT191" s="24" t="s">
        <v>194</v>
      </c>
      <c r="AU191" s="24" t="s">
        <v>92</v>
      </c>
      <c r="AY191" s="24" t="s">
        <v>145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24" t="s">
        <v>90</v>
      </c>
      <c r="BK191" s="233">
        <f>ROUND(I191*H191,2)</f>
        <v>0</v>
      </c>
      <c r="BL191" s="24" t="s">
        <v>152</v>
      </c>
      <c r="BM191" s="24" t="s">
        <v>443</v>
      </c>
    </row>
    <row r="192" s="11" customFormat="1">
      <c r="B192" s="237"/>
      <c r="C192" s="238"/>
      <c r="D192" s="234" t="s">
        <v>156</v>
      </c>
      <c r="E192" s="239" t="s">
        <v>80</v>
      </c>
      <c r="F192" s="240" t="s">
        <v>444</v>
      </c>
      <c r="G192" s="238"/>
      <c r="H192" s="241">
        <v>5.8120000000000003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156</v>
      </c>
      <c r="AU192" s="247" t="s">
        <v>92</v>
      </c>
      <c r="AV192" s="11" t="s">
        <v>92</v>
      </c>
      <c r="AW192" s="11" t="s">
        <v>44</v>
      </c>
      <c r="AX192" s="11" t="s">
        <v>90</v>
      </c>
      <c r="AY192" s="247" t="s">
        <v>145</v>
      </c>
    </row>
    <row r="193" s="1" customFormat="1" ht="16.5" customHeight="1">
      <c r="B193" s="47"/>
      <c r="C193" s="270" t="s">
        <v>244</v>
      </c>
      <c r="D193" s="270" t="s">
        <v>194</v>
      </c>
      <c r="E193" s="271" t="s">
        <v>445</v>
      </c>
      <c r="F193" s="272" t="s">
        <v>446</v>
      </c>
      <c r="G193" s="273" t="s">
        <v>150</v>
      </c>
      <c r="H193" s="274">
        <v>392.08199999999999</v>
      </c>
      <c r="I193" s="275"/>
      <c r="J193" s="276">
        <f>ROUND(I193*H193,2)</f>
        <v>0</v>
      </c>
      <c r="K193" s="272" t="s">
        <v>151</v>
      </c>
      <c r="L193" s="277"/>
      <c r="M193" s="278" t="s">
        <v>80</v>
      </c>
      <c r="N193" s="279" t="s">
        <v>52</v>
      </c>
      <c r="O193" s="48"/>
      <c r="P193" s="231">
        <f>O193*H193</f>
        <v>0</v>
      </c>
      <c r="Q193" s="231">
        <v>0.0030799999999999998</v>
      </c>
      <c r="R193" s="231">
        <f>Q193*H193</f>
        <v>1.2076125599999998</v>
      </c>
      <c r="S193" s="231">
        <v>0</v>
      </c>
      <c r="T193" s="232">
        <f>S193*H193</f>
        <v>0</v>
      </c>
      <c r="AR193" s="24" t="s">
        <v>197</v>
      </c>
      <c r="AT193" s="24" t="s">
        <v>194</v>
      </c>
      <c r="AU193" s="24" t="s">
        <v>92</v>
      </c>
      <c r="AY193" s="24" t="s">
        <v>145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24" t="s">
        <v>90</v>
      </c>
      <c r="BK193" s="233">
        <f>ROUND(I193*H193,2)</f>
        <v>0</v>
      </c>
      <c r="BL193" s="24" t="s">
        <v>152</v>
      </c>
      <c r="BM193" s="24" t="s">
        <v>447</v>
      </c>
    </row>
    <row r="194" s="11" customFormat="1">
      <c r="B194" s="237"/>
      <c r="C194" s="238"/>
      <c r="D194" s="234" t="s">
        <v>156</v>
      </c>
      <c r="E194" s="239" t="s">
        <v>80</v>
      </c>
      <c r="F194" s="240" t="s">
        <v>448</v>
      </c>
      <c r="G194" s="238"/>
      <c r="H194" s="241">
        <v>392.08199999999999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156</v>
      </c>
      <c r="AU194" s="247" t="s">
        <v>92</v>
      </c>
      <c r="AV194" s="11" t="s">
        <v>92</v>
      </c>
      <c r="AW194" s="11" t="s">
        <v>44</v>
      </c>
      <c r="AX194" s="11" t="s">
        <v>90</v>
      </c>
      <c r="AY194" s="247" t="s">
        <v>145</v>
      </c>
    </row>
    <row r="195" s="1" customFormat="1" ht="16.5" customHeight="1">
      <c r="B195" s="47"/>
      <c r="C195" s="270" t="s">
        <v>249</v>
      </c>
      <c r="D195" s="270" t="s">
        <v>194</v>
      </c>
      <c r="E195" s="271" t="s">
        <v>449</v>
      </c>
      <c r="F195" s="272" t="s">
        <v>450</v>
      </c>
      <c r="G195" s="273" t="s">
        <v>300</v>
      </c>
      <c r="H195" s="274">
        <v>0.54900000000000004</v>
      </c>
      <c r="I195" s="275"/>
      <c r="J195" s="276">
        <f>ROUND(I195*H195,2)</f>
        <v>0</v>
      </c>
      <c r="K195" s="272" t="s">
        <v>151</v>
      </c>
      <c r="L195" s="277"/>
      <c r="M195" s="278" t="s">
        <v>80</v>
      </c>
      <c r="N195" s="279" t="s">
        <v>52</v>
      </c>
      <c r="O195" s="48"/>
      <c r="P195" s="231">
        <f>O195*H195</f>
        <v>0</v>
      </c>
      <c r="Q195" s="231">
        <v>1</v>
      </c>
      <c r="R195" s="231">
        <f>Q195*H195</f>
        <v>0.54900000000000004</v>
      </c>
      <c r="S195" s="231">
        <v>0</v>
      </c>
      <c r="T195" s="232">
        <f>S195*H195</f>
        <v>0</v>
      </c>
      <c r="AR195" s="24" t="s">
        <v>197</v>
      </c>
      <c r="AT195" s="24" t="s">
        <v>194</v>
      </c>
      <c r="AU195" s="24" t="s">
        <v>92</v>
      </c>
      <c r="AY195" s="24" t="s">
        <v>145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24" t="s">
        <v>90</v>
      </c>
      <c r="BK195" s="233">
        <f>ROUND(I195*H195,2)</f>
        <v>0</v>
      </c>
      <c r="BL195" s="24" t="s">
        <v>152</v>
      </c>
      <c r="BM195" s="24" t="s">
        <v>451</v>
      </c>
    </row>
    <row r="196" s="1" customFormat="1">
      <c r="B196" s="47"/>
      <c r="C196" s="75"/>
      <c r="D196" s="234" t="s">
        <v>309</v>
      </c>
      <c r="E196" s="75"/>
      <c r="F196" s="235" t="s">
        <v>452</v>
      </c>
      <c r="G196" s="75"/>
      <c r="H196" s="75"/>
      <c r="I196" s="192"/>
      <c r="J196" s="75"/>
      <c r="K196" s="75"/>
      <c r="L196" s="73"/>
      <c r="M196" s="236"/>
      <c r="N196" s="48"/>
      <c r="O196" s="48"/>
      <c r="P196" s="48"/>
      <c r="Q196" s="48"/>
      <c r="R196" s="48"/>
      <c r="S196" s="48"/>
      <c r="T196" s="96"/>
      <c r="AT196" s="24" t="s">
        <v>309</v>
      </c>
      <c r="AU196" s="24" t="s">
        <v>92</v>
      </c>
    </row>
    <row r="197" s="11" customFormat="1">
      <c r="B197" s="237"/>
      <c r="C197" s="238"/>
      <c r="D197" s="234" t="s">
        <v>156</v>
      </c>
      <c r="E197" s="239" t="s">
        <v>80</v>
      </c>
      <c r="F197" s="240" t="s">
        <v>453</v>
      </c>
      <c r="G197" s="238"/>
      <c r="H197" s="241">
        <v>0.54900000000000004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156</v>
      </c>
      <c r="AU197" s="247" t="s">
        <v>92</v>
      </c>
      <c r="AV197" s="11" t="s">
        <v>92</v>
      </c>
      <c r="AW197" s="11" t="s">
        <v>44</v>
      </c>
      <c r="AX197" s="11" t="s">
        <v>90</v>
      </c>
      <c r="AY197" s="247" t="s">
        <v>145</v>
      </c>
    </row>
    <row r="198" s="1" customFormat="1" ht="16.5" customHeight="1">
      <c r="B198" s="47"/>
      <c r="C198" s="270" t="s">
        <v>255</v>
      </c>
      <c r="D198" s="270" t="s">
        <v>194</v>
      </c>
      <c r="E198" s="271" t="s">
        <v>454</v>
      </c>
      <c r="F198" s="272" t="s">
        <v>455</v>
      </c>
      <c r="G198" s="273" t="s">
        <v>300</v>
      </c>
      <c r="H198" s="274">
        <v>0.53600000000000003</v>
      </c>
      <c r="I198" s="275"/>
      <c r="J198" s="276">
        <f>ROUND(I198*H198,2)</f>
        <v>0</v>
      </c>
      <c r="K198" s="272" t="s">
        <v>80</v>
      </c>
      <c r="L198" s="277"/>
      <c r="M198" s="278" t="s">
        <v>80</v>
      </c>
      <c r="N198" s="279" t="s">
        <v>52</v>
      </c>
      <c r="O198" s="48"/>
      <c r="P198" s="231">
        <f>O198*H198</f>
        <v>0</v>
      </c>
      <c r="Q198" s="231">
        <v>1</v>
      </c>
      <c r="R198" s="231">
        <f>Q198*H198</f>
        <v>0.53600000000000003</v>
      </c>
      <c r="S198" s="231">
        <v>0</v>
      </c>
      <c r="T198" s="232">
        <f>S198*H198</f>
        <v>0</v>
      </c>
      <c r="AR198" s="24" t="s">
        <v>197</v>
      </c>
      <c r="AT198" s="24" t="s">
        <v>194</v>
      </c>
      <c r="AU198" s="24" t="s">
        <v>92</v>
      </c>
      <c r="AY198" s="24" t="s">
        <v>145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24" t="s">
        <v>90</v>
      </c>
      <c r="BK198" s="233">
        <f>ROUND(I198*H198,2)</f>
        <v>0</v>
      </c>
      <c r="BL198" s="24" t="s">
        <v>152</v>
      </c>
      <c r="BM198" s="24" t="s">
        <v>456</v>
      </c>
    </row>
    <row r="199" s="11" customFormat="1">
      <c r="B199" s="237"/>
      <c r="C199" s="238"/>
      <c r="D199" s="234" t="s">
        <v>156</v>
      </c>
      <c r="E199" s="239" t="s">
        <v>80</v>
      </c>
      <c r="F199" s="240" t="s">
        <v>457</v>
      </c>
      <c r="G199" s="238"/>
      <c r="H199" s="241">
        <v>0.53600000000000003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AT199" s="247" t="s">
        <v>156</v>
      </c>
      <c r="AU199" s="247" t="s">
        <v>92</v>
      </c>
      <c r="AV199" s="11" t="s">
        <v>92</v>
      </c>
      <c r="AW199" s="11" t="s">
        <v>44</v>
      </c>
      <c r="AX199" s="11" t="s">
        <v>90</v>
      </c>
      <c r="AY199" s="247" t="s">
        <v>145</v>
      </c>
    </row>
    <row r="200" s="1" customFormat="1" ht="16.5" customHeight="1">
      <c r="B200" s="47"/>
      <c r="C200" s="270" t="s">
        <v>260</v>
      </c>
      <c r="D200" s="270" t="s">
        <v>194</v>
      </c>
      <c r="E200" s="271" t="s">
        <v>458</v>
      </c>
      <c r="F200" s="272" t="s">
        <v>459</v>
      </c>
      <c r="G200" s="273" t="s">
        <v>300</v>
      </c>
      <c r="H200" s="274">
        <v>0.76900000000000002</v>
      </c>
      <c r="I200" s="275"/>
      <c r="J200" s="276">
        <f>ROUND(I200*H200,2)</f>
        <v>0</v>
      </c>
      <c r="K200" s="272" t="s">
        <v>151</v>
      </c>
      <c r="L200" s="277"/>
      <c r="M200" s="278" t="s">
        <v>80</v>
      </c>
      <c r="N200" s="279" t="s">
        <v>52</v>
      </c>
      <c r="O200" s="48"/>
      <c r="P200" s="231">
        <f>O200*H200</f>
        <v>0</v>
      </c>
      <c r="Q200" s="231">
        <v>1</v>
      </c>
      <c r="R200" s="231">
        <f>Q200*H200</f>
        <v>0.76900000000000002</v>
      </c>
      <c r="S200" s="231">
        <v>0</v>
      </c>
      <c r="T200" s="232">
        <f>S200*H200</f>
        <v>0</v>
      </c>
      <c r="AR200" s="24" t="s">
        <v>197</v>
      </c>
      <c r="AT200" s="24" t="s">
        <v>194</v>
      </c>
      <c r="AU200" s="24" t="s">
        <v>92</v>
      </c>
      <c r="AY200" s="24" t="s">
        <v>145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24" t="s">
        <v>90</v>
      </c>
      <c r="BK200" s="233">
        <f>ROUND(I200*H200,2)</f>
        <v>0</v>
      </c>
      <c r="BL200" s="24" t="s">
        <v>152</v>
      </c>
      <c r="BM200" s="24" t="s">
        <v>460</v>
      </c>
    </row>
    <row r="201" s="1" customFormat="1">
      <c r="B201" s="47"/>
      <c r="C201" s="75"/>
      <c r="D201" s="234" t="s">
        <v>309</v>
      </c>
      <c r="E201" s="75"/>
      <c r="F201" s="235" t="s">
        <v>461</v>
      </c>
      <c r="G201" s="75"/>
      <c r="H201" s="75"/>
      <c r="I201" s="192"/>
      <c r="J201" s="75"/>
      <c r="K201" s="75"/>
      <c r="L201" s="73"/>
      <c r="M201" s="236"/>
      <c r="N201" s="48"/>
      <c r="O201" s="48"/>
      <c r="P201" s="48"/>
      <c r="Q201" s="48"/>
      <c r="R201" s="48"/>
      <c r="S201" s="48"/>
      <c r="T201" s="96"/>
      <c r="AT201" s="24" t="s">
        <v>309</v>
      </c>
      <c r="AU201" s="24" t="s">
        <v>92</v>
      </c>
    </row>
    <row r="202" s="11" customFormat="1">
      <c r="B202" s="237"/>
      <c r="C202" s="238"/>
      <c r="D202" s="234" t="s">
        <v>156</v>
      </c>
      <c r="E202" s="239" t="s">
        <v>80</v>
      </c>
      <c r="F202" s="240" t="s">
        <v>462</v>
      </c>
      <c r="G202" s="238"/>
      <c r="H202" s="241">
        <v>0.64100000000000001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156</v>
      </c>
      <c r="AU202" s="247" t="s">
        <v>92</v>
      </c>
      <c r="AV202" s="11" t="s">
        <v>92</v>
      </c>
      <c r="AW202" s="11" t="s">
        <v>44</v>
      </c>
      <c r="AX202" s="11" t="s">
        <v>82</v>
      </c>
      <c r="AY202" s="247" t="s">
        <v>145</v>
      </c>
    </row>
    <row r="203" s="11" customFormat="1">
      <c r="B203" s="237"/>
      <c r="C203" s="238"/>
      <c r="D203" s="234" t="s">
        <v>156</v>
      </c>
      <c r="E203" s="239" t="s">
        <v>80</v>
      </c>
      <c r="F203" s="240" t="s">
        <v>463</v>
      </c>
      <c r="G203" s="238"/>
      <c r="H203" s="241">
        <v>0.128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AT203" s="247" t="s">
        <v>156</v>
      </c>
      <c r="AU203" s="247" t="s">
        <v>92</v>
      </c>
      <c r="AV203" s="11" t="s">
        <v>92</v>
      </c>
      <c r="AW203" s="11" t="s">
        <v>44</v>
      </c>
      <c r="AX203" s="11" t="s">
        <v>82</v>
      </c>
      <c r="AY203" s="247" t="s">
        <v>145</v>
      </c>
    </row>
    <row r="204" s="12" customFormat="1">
      <c r="B204" s="248"/>
      <c r="C204" s="249"/>
      <c r="D204" s="234" t="s">
        <v>156</v>
      </c>
      <c r="E204" s="250" t="s">
        <v>80</v>
      </c>
      <c r="F204" s="251" t="s">
        <v>166</v>
      </c>
      <c r="G204" s="249"/>
      <c r="H204" s="252">
        <v>0.76900000000000002</v>
      </c>
      <c r="I204" s="253"/>
      <c r="J204" s="249"/>
      <c r="K204" s="249"/>
      <c r="L204" s="254"/>
      <c r="M204" s="255"/>
      <c r="N204" s="256"/>
      <c r="O204" s="256"/>
      <c r="P204" s="256"/>
      <c r="Q204" s="256"/>
      <c r="R204" s="256"/>
      <c r="S204" s="256"/>
      <c r="T204" s="257"/>
      <c r="AT204" s="258" t="s">
        <v>156</v>
      </c>
      <c r="AU204" s="258" t="s">
        <v>92</v>
      </c>
      <c r="AV204" s="12" t="s">
        <v>152</v>
      </c>
      <c r="AW204" s="12" t="s">
        <v>44</v>
      </c>
      <c r="AX204" s="12" t="s">
        <v>90</v>
      </c>
      <c r="AY204" s="258" t="s">
        <v>145</v>
      </c>
    </row>
    <row r="205" s="1" customFormat="1" ht="16.5" customHeight="1">
      <c r="B205" s="47"/>
      <c r="C205" s="270" t="s">
        <v>265</v>
      </c>
      <c r="D205" s="270" t="s">
        <v>194</v>
      </c>
      <c r="E205" s="271" t="s">
        <v>464</v>
      </c>
      <c r="F205" s="272" t="s">
        <v>465</v>
      </c>
      <c r="G205" s="273" t="s">
        <v>300</v>
      </c>
      <c r="H205" s="274">
        <v>0.27800000000000002</v>
      </c>
      <c r="I205" s="275"/>
      <c r="J205" s="276">
        <f>ROUND(I205*H205,2)</f>
        <v>0</v>
      </c>
      <c r="K205" s="272" t="s">
        <v>151</v>
      </c>
      <c r="L205" s="277"/>
      <c r="M205" s="278" t="s">
        <v>80</v>
      </c>
      <c r="N205" s="279" t="s">
        <v>52</v>
      </c>
      <c r="O205" s="48"/>
      <c r="P205" s="231">
        <f>O205*H205</f>
        <v>0</v>
      </c>
      <c r="Q205" s="231">
        <v>1</v>
      </c>
      <c r="R205" s="231">
        <f>Q205*H205</f>
        <v>0.27800000000000002</v>
      </c>
      <c r="S205" s="231">
        <v>0</v>
      </c>
      <c r="T205" s="232">
        <f>S205*H205</f>
        <v>0</v>
      </c>
      <c r="AR205" s="24" t="s">
        <v>197</v>
      </c>
      <c r="AT205" s="24" t="s">
        <v>194</v>
      </c>
      <c r="AU205" s="24" t="s">
        <v>92</v>
      </c>
      <c r="AY205" s="24" t="s">
        <v>145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24" t="s">
        <v>90</v>
      </c>
      <c r="BK205" s="233">
        <f>ROUND(I205*H205,2)</f>
        <v>0</v>
      </c>
      <c r="BL205" s="24" t="s">
        <v>152</v>
      </c>
      <c r="BM205" s="24" t="s">
        <v>466</v>
      </c>
    </row>
    <row r="206" s="1" customFormat="1">
      <c r="B206" s="47"/>
      <c r="C206" s="75"/>
      <c r="D206" s="234" t="s">
        <v>309</v>
      </c>
      <c r="E206" s="75"/>
      <c r="F206" s="235" t="s">
        <v>467</v>
      </c>
      <c r="G206" s="75"/>
      <c r="H206" s="75"/>
      <c r="I206" s="192"/>
      <c r="J206" s="75"/>
      <c r="K206" s="75"/>
      <c r="L206" s="73"/>
      <c r="M206" s="236"/>
      <c r="N206" s="48"/>
      <c r="O206" s="48"/>
      <c r="P206" s="48"/>
      <c r="Q206" s="48"/>
      <c r="R206" s="48"/>
      <c r="S206" s="48"/>
      <c r="T206" s="96"/>
      <c r="AT206" s="24" t="s">
        <v>309</v>
      </c>
      <c r="AU206" s="24" t="s">
        <v>92</v>
      </c>
    </row>
    <row r="207" s="11" customFormat="1">
      <c r="B207" s="237"/>
      <c r="C207" s="238"/>
      <c r="D207" s="234" t="s">
        <v>156</v>
      </c>
      <c r="E207" s="239" t="s">
        <v>80</v>
      </c>
      <c r="F207" s="240" t="s">
        <v>468</v>
      </c>
      <c r="G207" s="238"/>
      <c r="H207" s="241">
        <v>0.27800000000000002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AT207" s="247" t="s">
        <v>156</v>
      </c>
      <c r="AU207" s="247" t="s">
        <v>92</v>
      </c>
      <c r="AV207" s="11" t="s">
        <v>92</v>
      </c>
      <c r="AW207" s="11" t="s">
        <v>44</v>
      </c>
      <c r="AX207" s="11" t="s">
        <v>90</v>
      </c>
      <c r="AY207" s="247" t="s">
        <v>145</v>
      </c>
    </row>
    <row r="208" s="1" customFormat="1" ht="25.5" customHeight="1">
      <c r="B208" s="47"/>
      <c r="C208" s="222" t="s">
        <v>9</v>
      </c>
      <c r="D208" s="222" t="s">
        <v>147</v>
      </c>
      <c r="E208" s="223" t="s">
        <v>469</v>
      </c>
      <c r="F208" s="224" t="s">
        <v>470</v>
      </c>
      <c r="G208" s="225" t="s">
        <v>239</v>
      </c>
      <c r="H208" s="226">
        <v>13.18</v>
      </c>
      <c r="I208" s="227"/>
      <c r="J208" s="228">
        <f>ROUND(I208*H208,2)</f>
        <v>0</v>
      </c>
      <c r="K208" s="224" t="s">
        <v>151</v>
      </c>
      <c r="L208" s="73"/>
      <c r="M208" s="229" t="s">
        <v>80</v>
      </c>
      <c r="N208" s="230" t="s">
        <v>52</v>
      </c>
      <c r="O208" s="48"/>
      <c r="P208" s="231">
        <f>O208*H208</f>
        <v>0</v>
      </c>
      <c r="Q208" s="231">
        <v>0.063039999999999999</v>
      </c>
      <c r="R208" s="231">
        <f>Q208*H208</f>
        <v>0.83086719999999992</v>
      </c>
      <c r="S208" s="231">
        <v>0</v>
      </c>
      <c r="T208" s="232">
        <f>S208*H208</f>
        <v>0</v>
      </c>
      <c r="AR208" s="24" t="s">
        <v>152</v>
      </c>
      <c r="AT208" s="24" t="s">
        <v>147</v>
      </c>
      <c r="AU208" s="24" t="s">
        <v>92</v>
      </c>
      <c r="AY208" s="24" t="s">
        <v>145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24" t="s">
        <v>90</v>
      </c>
      <c r="BK208" s="233">
        <f>ROUND(I208*H208,2)</f>
        <v>0</v>
      </c>
      <c r="BL208" s="24" t="s">
        <v>152</v>
      </c>
      <c r="BM208" s="24" t="s">
        <v>471</v>
      </c>
    </row>
    <row r="209" s="11" customFormat="1">
      <c r="B209" s="237"/>
      <c r="C209" s="238"/>
      <c r="D209" s="234" t="s">
        <v>156</v>
      </c>
      <c r="E209" s="239" t="s">
        <v>80</v>
      </c>
      <c r="F209" s="240" t="s">
        <v>472</v>
      </c>
      <c r="G209" s="238"/>
      <c r="H209" s="241">
        <v>13.18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AT209" s="247" t="s">
        <v>156</v>
      </c>
      <c r="AU209" s="247" t="s">
        <v>92</v>
      </c>
      <c r="AV209" s="11" t="s">
        <v>92</v>
      </c>
      <c r="AW209" s="11" t="s">
        <v>44</v>
      </c>
      <c r="AX209" s="11" t="s">
        <v>90</v>
      </c>
      <c r="AY209" s="247" t="s">
        <v>145</v>
      </c>
    </row>
    <row r="210" s="1" customFormat="1" ht="25.5" customHeight="1">
      <c r="B210" s="47"/>
      <c r="C210" s="222" t="s">
        <v>276</v>
      </c>
      <c r="D210" s="222" t="s">
        <v>147</v>
      </c>
      <c r="E210" s="223" t="s">
        <v>473</v>
      </c>
      <c r="F210" s="224" t="s">
        <v>474</v>
      </c>
      <c r="G210" s="225" t="s">
        <v>239</v>
      </c>
      <c r="H210" s="226">
        <v>605.46000000000004</v>
      </c>
      <c r="I210" s="227"/>
      <c r="J210" s="228">
        <f>ROUND(I210*H210,2)</f>
        <v>0</v>
      </c>
      <c r="K210" s="224" t="s">
        <v>151</v>
      </c>
      <c r="L210" s="73"/>
      <c r="M210" s="229" t="s">
        <v>80</v>
      </c>
      <c r="N210" s="230" t="s">
        <v>52</v>
      </c>
      <c r="O210" s="48"/>
      <c r="P210" s="231">
        <f>O210*H210</f>
        <v>0</v>
      </c>
      <c r="Q210" s="231">
        <v>0.066790000000000002</v>
      </c>
      <c r="R210" s="231">
        <f>Q210*H210</f>
        <v>40.438673400000006</v>
      </c>
      <c r="S210" s="231">
        <v>0</v>
      </c>
      <c r="T210" s="232">
        <f>S210*H210</f>
        <v>0</v>
      </c>
      <c r="AR210" s="24" t="s">
        <v>152</v>
      </c>
      <c r="AT210" s="24" t="s">
        <v>147</v>
      </c>
      <c r="AU210" s="24" t="s">
        <v>92</v>
      </c>
      <c r="AY210" s="24" t="s">
        <v>145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24" t="s">
        <v>90</v>
      </c>
      <c r="BK210" s="233">
        <f>ROUND(I210*H210,2)</f>
        <v>0</v>
      </c>
      <c r="BL210" s="24" t="s">
        <v>152</v>
      </c>
      <c r="BM210" s="24" t="s">
        <v>475</v>
      </c>
    </row>
    <row r="211" s="14" customFormat="1">
      <c r="B211" s="280"/>
      <c r="C211" s="281"/>
      <c r="D211" s="234" t="s">
        <v>156</v>
      </c>
      <c r="E211" s="282" t="s">
        <v>80</v>
      </c>
      <c r="F211" s="283" t="s">
        <v>476</v>
      </c>
      <c r="G211" s="281"/>
      <c r="H211" s="282" t="s">
        <v>80</v>
      </c>
      <c r="I211" s="284"/>
      <c r="J211" s="281"/>
      <c r="K211" s="281"/>
      <c r="L211" s="285"/>
      <c r="M211" s="286"/>
      <c r="N211" s="287"/>
      <c r="O211" s="287"/>
      <c r="P211" s="287"/>
      <c r="Q211" s="287"/>
      <c r="R211" s="287"/>
      <c r="S211" s="287"/>
      <c r="T211" s="288"/>
      <c r="AT211" s="289" t="s">
        <v>156</v>
      </c>
      <c r="AU211" s="289" t="s">
        <v>92</v>
      </c>
      <c r="AV211" s="14" t="s">
        <v>90</v>
      </c>
      <c r="AW211" s="14" t="s">
        <v>44</v>
      </c>
      <c r="AX211" s="14" t="s">
        <v>82</v>
      </c>
      <c r="AY211" s="289" t="s">
        <v>145</v>
      </c>
    </row>
    <row r="212" s="11" customFormat="1">
      <c r="B212" s="237"/>
      <c r="C212" s="238"/>
      <c r="D212" s="234" t="s">
        <v>156</v>
      </c>
      <c r="E212" s="239" t="s">
        <v>80</v>
      </c>
      <c r="F212" s="240" t="s">
        <v>477</v>
      </c>
      <c r="G212" s="238"/>
      <c r="H212" s="241">
        <v>64.260000000000005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AT212" s="247" t="s">
        <v>156</v>
      </c>
      <c r="AU212" s="247" t="s">
        <v>92</v>
      </c>
      <c r="AV212" s="11" t="s">
        <v>92</v>
      </c>
      <c r="AW212" s="11" t="s">
        <v>44</v>
      </c>
      <c r="AX212" s="11" t="s">
        <v>82</v>
      </c>
      <c r="AY212" s="247" t="s">
        <v>145</v>
      </c>
    </row>
    <row r="213" s="11" customFormat="1">
      <c r="B213" s="237"/>
      <c r="C213" s="238"/>
      <c r="D213" s="234" t="s">
        <v>156</v>
      </c>
      <c r="E213" s="239" t="s">
        <v>80</v>
      </c>
      <c r="F213" s="240" t="s">
        <v>478</v>
      </c>
      <c r="G213" s="238"/>
      <c r="H213" s="241">
        <v>61.109999999999999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AT213" s="247" t="s">
        <v>156</v>
      </c>
      <c r="AU213" s="247" t="s">
        <v>92</v>
      </c>
      <c r="AV213" s="11" t="s">
        <v>92</v>
      </c>
      <c r="AW213" s="11" t="s">
        <v>44</v>
      </c>
      <c r="AX213" s="11" t="s">
        <v>82</v>
      </c>
      <c r="AY213" s="247" t="s">
        <v>145</v>
      </c>
    </row>
    <row r="214" s="11" customFormat="1">
      <c r="B214" s="237"/>
      <c r="C214" s="238"/>
      <c r="D214" s="234" t="s">
        <v>156</v>
      </c>
      <c r="E214" s="239" t="s">
        <v>80</v>
      </c>
      <c r="F214" s="240" t="s">
        <v>479</v>
      </c>
      <c r="G214" s="238"/>
      <c r="H214" s="241">
        <v>49.770000000000003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AT214" s="247" t="s">
        <v>156</v>
      </c>
      <c r="AU214" s="247" t="s">
        <v>92</v>
      </c>
      <c r="AV214" s="11" t="s">
        <v>92</v>
      </c>
      <c r="AW214" s="11" t="s">
        <v>44</v>
      </c>
      <c r="AX214" s="11" t="s">
        <v>82</v>
      </c>
      <c r="AY214" s="247" t="s">
        <v>145</v>
      </c>
    </row>
    <row r="215" s="11" customFormat="1">
      <c r="B215" s="237"/>
      <c r="C215" s="238"/>
      <c r="D215" s="234" t="s">
        <v>156</v>
      </c>
      <c r="E215" s="239" t="s">
        <v>80</v>
      </c>
      <c r="F215" s="240" t="s">
        <v>480</v>
      </c>
      <c r="G215" s="238"/>
      <c r="H215" s="241">
        <v>43.5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AT215" s="247" t="s">
        <v>156</v>
      </c>
      <c r="AU215" s="247" t="s">
        <v>92</v>
      </c>
      <c r="AV215" s="11" t="s">
        <v>92</v>
      </c>
      <c r="AW215" s="11" t="s">
        <v>44</v>
      </c>
      <c r="AX215" s="11" t="s">
        <v>82</v>
      </c>
      <c r="AY215" s="247" t="s">
        <v>145</v>
      </c>
    </row>
    <row r="216" s="11" customFormat="1">
      <c r="B216" s="237"/>
      <c r="C216" s="238"/>
      <c r="D216" s="234" t="s">
        <v>156</v>
      </c>
      <c r="E216" s="239" t="s">
        <v>80</v>
      </c>
      <c r="F216" s="240" t="s">
        <v>481</v>
      </c>
      <c r="G216" s="238"/>
      <c r="H216" s="241">
        <v>41.579999999999998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156</v>
      </c>
      <c r="AU216" s="247" t="s">
        <v>92</v>
      </c>
      <c r="AV216" s="11" t="s">
        <v>92</v>
      </c>
      <c r="AW216" s="11" t="s">
        <v>44</v>
      </c>
      <c r="AX216" s="11" t="s">
        <v>82</v>
      </c>
      <c r="AY216" s="247" t="s">
        <v>145</v>
      </c>
    </row>
    <row r="217" s="11" customFormat="1">
      <c r="B217" s="237"/>
      <c r="C217" s="238"/>
      <c r="D217" s="234" t="s">
        <v>156</v>
      </c>
      <c r="E217" s="239" t="s">
        <v>80</v>
      </c>
      <c r="F217" s="240" t="s">
        <v>482</v>
      </c>
      <c r="G217" s="238"/>
      <c r="H217" s="241">
        <v>54.399999999999999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AT217" s="247" t="s">
        <v>156</v>
      </c>
      <c r="AU217" s="247" t="s">
        <v>92</v>
      </c>
      <c r="AV217" s="11" t="s">
        <v>92</v>
      </c>
      <c r="AW217" s="11" t="s">
        <v>44</v>
      </c>
      <c r="AX217" s="11" t="s">
        <v>82</v>
      </c>
      <c r="AY217" s="247" t="s">
        <v>145</v>
      </c>
    </row>
    <row r="218" s="11" customFormat="1">
      <c r="B218" s="237"/>
      <c r="C218" s="238"/>
      <c r="D218" s="234" t="s">
        <v>156</v>
      </c>
      <c r="E218" s="239" t="s">
        <v>80</v>
      </c>
      <c r="F218" s="240" t="s">
        <v>483</v>
      </c>
      <c r="G218" s="238"/>
      <c r="H218" s="241">
        <v>55.439999999999998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156</v>
      </c>
      <c r="AU218" s="247" t="s">
        <v>92</v>
      </c>
      <c r="AV218" s="11" t="s">
        <v>92</v>
      </c>
      <c r="AW218" s="11" t="s">
        <v>44</v>
      </c>
      <c r="AX218" s="11" t="s">
        <v>82</v>
      </c>
      <c r="AY218" s="247" t="s">
        <v>145</v>
      </c>
    </row>
    <row r="219" s="11" customFormat="1">
      <c r="B219" s="237"/>
      <c r="C219" s="238"/>
      <c r="D219" s="234" t="s">
        <v>156</v>
      </c>
      <c r="E219" s="239" t="s">
        <v>80</v>
      </c>
      <c r="F219" s="240" t="s">
        <v>484</v>
      </c>
      <c r="G219" s="238"/>
      <c r="H219" s="241">
        <v>56.700000000000003</v>
      </c>
      <c r="I219" s="242"/>
      <c r="J219" s="238"/>
      <c r="K219" s="238"/>
      <c r="L219" s="243"/>
      <c r="M219" s="244"/>
      <c r="N219" s="245"/>
      <c r="O219" s="245"/>
      <c r="P219" s="245"/>
      <c r="Q219" s="245"/>
      <c r="R219" s="245"/>
      <c r="S219" s="245"/>
      <c r="T219" s="246"/>
      <c r="AT219" s="247" t="s">
        <v>156</v>
      </c>
      <c r="AU219" s="247" t="s">
        <v>92</v>
      </c>
      <c r="AV219" s="11" t="s">
        <v>92</v>
      </c>
      <c r="AW219" s="11" t="s">
        <v>44</v>
      </c>
      <c r="AX219" s="11" t="s">
        <v>82</v>
      </c>
      <c r="AY219" s="247" t="s">
        <v>145</v>
      </c>
    </row>
    <row r="220" s="11" customFormat="1">
      <c r="B220" s="237"/>
      <c r="C220" s="238"/>
      <c r="D220" s="234" t="s">
        <v>156</v>
      </c>
      <c r="E220" s="239" t="s">
        <v>80</v>
      </c>
      <c r="F220" s="240" t="s">
        <v>485</v>
      </c>
      <c r="G220" s="238"/>
      <c r="H220" s="241">
        <v>61.740000000000002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AT220" s="247" t="s">
        <v>156</v>
      </c>
      <c r="AU220" s="247" t="s">
        <v>92</v>
      </c>
      <c r="AV220" s="11" t="s">
        <v>92</v>
      </c>
      <c r="AW220" s="11" t="s">
        <v>44</v>
      </c>
      <c r="AX220" s="11" t="s">
        <v>82</v>
      </c>
      <c r="AY220" s="247" t="s">
        <v>145</v>
      </c>
    </row>
    <row r="221" s="11" customFormat="1">
      <c r="B221" s="237"/>
      <c r="C221" s="238"/>
      <c r="D221" s="234" t="s">
        <v>156</v>
      </c>
      <c r="E221" s="239" t="s">
        <v>80</v>
      </c>
      <c r="F221" s="240" t="s">
        <v>486</v>
      </c>
      <c r="G221" s="238"/>
      <c r="H221" s="241">
        <v>57.960000000000001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AT221" s="247" t="s">
        <v>156</v>
      </c>
      <c r="AU221" s="247" t="s">
        <v>92</v>
      </c>
      <c r="AV221" s="11" t="s">
        <v>92</v>
      </c>
      <c r="AW221" s="11" t="s">
        <v>44</v>
      </c>
      <c r="AX221" s="11" t="s">
        <v>82</v>
      </c>
      <c r="AY221" s="247" t="s">
        <v>145</v>
      </c>
    </row>
    <row r="222" s="11" customFormat="1">
      <c r="B222" s="237"/>
      <c r="C222" s="238"/>
      <c r="D222" s="234" t="s">
        <v>156</v>
      </c>
      <c r="E222" s="239" t="s">
        <v>80</v>
      </c>
      <c r="F222" s="240" t="s">
        <v>487</v>
      </c>
      <c r="G222" s="238"/>
      <c r="H222" s="241">
        <v>59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156</v>
      </c>
      <c r="AU222" s="247" t="s">
        <v>92</v>
      </c>
      <c r="AV222" s="11" t="s">
        <v>92</v>
      </c>
      <c r="AW222" s="11" t="s">
        <v>44</v>
      </c>
      <c r="AX222" s="11" t="s">
        <v>82</v>
      </c>
      <c r="AY222" s="247" t="s">
        <v>145</v>
      </c>
    </row>
    <row r="223" s="12" customFormat="1">
      <c r="B223" s="248"/>
      <c r="C223" s="249"/>
      <c r="D223" s="234" t="s">
        <v>156</v>
      </c>
      <c r="E223" s="250" t="s">
        <v>80</v>
      </c>
      <c r="F223" s="251" t="s">
        <v>166</v>
      </c>
      <c r="G223" s="249"/>
      <c r="H223" s="252">
        <v>605.46000000000004</v>
      </c>
      <c r="I223" s="253"/>
      <c r="J223" s="249"/>
      <c r="K223" s="249"/>
      <c r="L223" s="254"/>
      <c r="M223" s="255"/>
      <c r="N223" s="256"/>
      <c r="O223" s="256"/>
      <c r="P223" s="256"/>
      <c r="Q223" s="256"/>
      <c r="R223" s="256"/>
      <c r="S223" s="256"/>
      <c r="T223" s="257"/>
      <c r="AT223" s="258" t="s">
        <v>156</v>
      </c>
      <c r="AU223" s="258" t="s">
        <v>92</v>
      </c>
      <c r="AV223" s="12" t="s">
        <v>152</v>
      </c>
      <c r="AW223" s="12" t="s">
        <v>44</v>
      </c>
      <c r="AX223" s="12" t="s">
        <v>90</v>
      </c>
      <c r="AY223" s="258" t="s">
        <v>145</v>
      </c>
    </row>
    <row r="224" s="1" customFormat="1" ht="38.25" customHeight="1">
      <c r="B224" s="47"/>
      <c r="C224" s="222" t="s">
        <v>282</v>
      </c>
      <c r="D224" s="222" t="s">
        <v>147</v>
      </c>
      <c r="E224" s="223" t="s">
        <v>488</v>
      </c>
      <c r="F224" s="224" t="s">
        <v>489</v>
      </c>
      <c r="G224" s="225" t="s">
        <v>408</v>
      </c>
      <c r="H224" s="226">
        <v>593.32000000000005</v>
      </c>
      <c r="I224" s="227"/>
      <c r="J224" s="228">
        <f>ROUND(I224*H224,2)</f>
        <v>0</v>
      </c>
      <c r="K224" s="224" t="s">
        <v>151</v>
      </c>
      <c r="L224" s="73"/>
      <c r="M224" s="229" t="s">
        <v>80</v>
      </c>
      <c r="N224" s="230" t="s">
        <v>52</v>
      </c>
      <c r="O224" s="48"/>
      <c r="P224" s="231">
        <f>O224*H224</f>
        <v>0</v>
      </c>
      <c r="Q224" s="231">
        <v>0.0011000000000000001</v>
      </c>
      <c r="R224" s="231">
        <f>Q224*H224</f>
        <v>0.65265200000000012</v>
      </c>
      <c r="S224" s="231">
        <v>0</v>
      </c>
      <c r="T224" s="232">
        <f>S224*H224</f>
        <v>0</v>
      </c>
      <c r="AR224" s="24" t="s">
        <v>152</v>
      </c>
      <c r="AT224" s="24" t="s">
        <v>147</v>
      </c>
      <c r="AU224" s="24" t="s">
        <v>92</v>
      </c>
      <c r="AY224" s="24" t="s">
        <v>145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24" t="s">
        <v>90</v>
      </c>
      <c r="BK224" s="233">
        <f>ROUND(I224*H224,2)</f>
        <v>0</v>
      </c>
      <c r="BL224" s="24" t="s">
        <v>152</v>
      </c>
      <c r="BM224" s="24" t="s">
        <v>490</v>
      </c>
    </row>
    <row r="225" s="11" customFormat="1">
      <c r="B225" s="237"/>
      <c r="C225" s="238"/>
      <c r="D225" s="234" t="s">
        <v>156</v>
      </c>
      <c r="E225" s="239" t="s">
        <v>80</v>
      </c>
      <c r="F225" s="240" t="s">
        <v>491</v>
      </c>
      <c r="G225" s="238"/>
      <c r="H225" s="241">
        <v>98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AT225" s="247" t="s">
        <v>156</v>
      </c>
      <c r="AU225" s="247" t="s">
        <v>92</v>
      </c>
      <c r="AV225" s="11" t="s">
        <v>92</v>
      </c>
      <c r="AW225" s="11" t="s">
        <v>44</v>
      </c>
      <c r="AX225" s="11" t="s">
        <v>82</v>
      </c>
      <c r="AY225" s="247" t="s">
        <v>145</v>
      </c>
    </row>
    <row r="226" s="11" customFormat="1">
      <c r="B226" s="237"/>
      <c r="C226" s="238"/>
      <c r="D226" s="234" t="s">
        <v>156</v>
      </c>
      <c r="E226" s="239" t="s">
        <v>80</v>
      </c>
      <c r="F226" s="240" t="s">
        <v>492</v>
      </c>
      <c r="G226" s="238"/>
      <c r="H226" s="241">
        <v>7.7999999999999998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AT226" s="247" t="s">
        <v>156</v>
      </c>
      <c r="AU226" s="247" t="s">
        <v>92</v>
      </c>
      <c r="AV226" s="11" t="s">
        <v>92</v>
      </c>
      <c r="AW226" s="11" t="s">
        <v>44</v>
      </c>
      <c r="AX226" s="11" t="s">
        <v>82</v>
      </c>
      <c r="AY226" s="247" t="s">
        <v>145</v>
      </c>
    </row>
    <row r="227" s="11" customFormat="1">
      <c r="B227" s="237"/>
      <c r="C227" s="238"/>
      <c r="D227" s="234" t="s">
        <v>156</v>
      </c>
      <c r="E227" s="239" t="s">
        <v>80</v>
      </c>
      <c r="F227" s="240" t="s">
        <v>493</v>
      </c>
      <c r="G227" s="238"/>
      <c r="H227" s="241">
        <v>15.456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AT227" s="247" t="s">
        <v>156</v>
      </c>
      <c r="AU227" s="247" t="s">
        <v>92</v>
      </c>
      <c r="AV227" s="11" t="s">
        <v>92</v>
      </c>
      <c r="AW227" s="11" t="s">
        <v>44</v>
      </c>
      <c r="AX227" s="11" t="s">
        <v>82</v>
      </c>
      <c r="AY227" s="247" t="s">
        <v>145</v>
      </c>
    </row>
    <row r="228" s="11" customFormat="1">
      <c r="B228" s="237"/>
      <c r="C228" s="238"/>
      <c r="D228" s="234" t="s">
        <v>156</v>
      </c>
      <c r="E228" s="239" t="s">
        <v>80</v>
      </c>
      <c r="F228" s="240" t="s">
        <v>494</v>
      </c>
      <c r="G228" s="238"/>
      <c r="H228" s="241">
        <v>0.754</v>
      </c>
      <c r="I228" s="242"/>
      <c r="J228" s="238"/>
      <c r="K228" s="238"/>
      <c r="L228" s="243"/>
      <c r="M228" s="244"/>
      <c r="N228" s="245"/>
      <c r="O228" s="245"/>
      <c r="P228" s="245"/>
      <c r="Q228" s="245"/>
      <c r="R228" s="245"/>
      <c r="S228" s="245"/>
      <c r="T228" s="246"/>
      <c r="AT228" s="247" t="s">
        <v>156</v>
      </c>
      <c r="AU228" s="247" t="s">
        <v>92</v>
      </c>
      <c r="AV228" s="11" t="s">
        <v>92</v>
      </c>
      <c r="AW228" s="11" t="s">
        <v>44</v>
      </c>
      <c r="AX228" s="11" t="s">
        <v>82</v>
      </c>
      <c r="AY228" s="247" t="s">
        <v>145</v>
      </c>
    </row>
    <row r="229" s="11" customFormat="1">
      <c r="B229" s="237"/>
      <c r="C229" s="238"/>
      <c r="D229" s="234" t="s">
        <v>156</v>
      </c>
      <c r="E229" s="239" t="s">
        <v>80</v>
      </c>
      <c r="F229" s="240" t="s">
        <v>495</v>
      </c>
      <c r="G229" s="238"/>
      <c r="H229" s="241">
        <v>26.32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156</v>
      </c>
      <c r="AU229" s="247" t="s">
        <v>92</v>
      </c>
      <c r="AV229" s="11" t="s">
        <v>92</v>
      </c>
      <c r="AW229" s="11" t="s">
        <v>44</v>
      </c>
      <c r="AX229" s="11" t="s">
        <v>82</v>
      </c>
      <c r="AY229" s="247" t="s">
        <v>145</v>
      </c>
    </row>
    <row r="230" s="13" customFormat="1">
      <c r="B230" s="259"/>
      <c r="C230" s="260"/>
      <c r="D230" s="234" t="s">
        <v>156</v>
      </c>
      <c r="E230" s="261" t="s">
        <v>80</v>
      </c>
      <c r="F230" s="262" t="s">
        <v>178</v>
      </c>
      <c r="G230" s="260"/>
      <c r="H230" s="263">
        <v>148.33000000000001</v>
      </c>
      <c r="I230" s="264"/>
      <c r="J230" s="260"/>
      <c r="K230" s="260"/>
      <c r="L230" s="265"/>
      <c r="M230" s="266"/>
      <c r="N230" s="267"/>
      <c r="O230" s="267"/>
      <c r="P230" s="267"/>
      <c r="Q230" s="267"/>
      <c r="R230" s="267"/>
      <c r="S230" s="267"/>
      <c r="T230" s="268"/>
      <c r="AT230" s="269" t="s">
        <v>156</v>
      </c>
      <c r="AU230" s="269" t="s">
        <v>92</v>
      </c>
      <c r="AV230" s="13" t="s">
        <v>167</v>
      </c>
      <c r="AW230" s="13" t="s">
        <v>44</v>
      </c>
      <c r="AX230" s="13" t="s">
        <v>82</v>
      </c>
      <c r="AY230" s="269" t="s">
        <v>145</v>
      </c>
    </row>
    <row r="231" s="11" customFormat="1">
      <c r="B231" s="237"/>
      <c r="C231" s="238"/>
      <c r="D231" s="234" t="s">
        <v>156</v>
      </c>
      <c r="E231" s="239" t="s">
        <v>80</v>
      </c>
      <c r="F231" s="240" t="s">
        <v>496</v>
      </c>
      <c r="G231" s="238"/>
      <c r="H231" s="241">
        <v>593.32000000000005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AT231" s="247" t="s">
        <v>156</v>
      </c>
      <c r="AU231" s="247" t="s">
        <v>92</v>
      </c>
      <c r="AV231" s="11" t="s">
        <v>92</v>
      </c>
      <c r="AW231" s="11" t="s">
        <v>44</v>
      </c>
      <c r="AX231" s="11" t="s">
        <v>90</v>
      </c>
      <c r="AY231" s="247" t="s">
        <v>145</v>
      </c>
    </row>
    <row r="232" s="1" customFormat="1" ht="38.25" customHeight="1">
      <c r="B232" s="47"/>
      <c r="C232" s="222" t="s">
        <v>286</v>
      </c>
      <c r="D232" s="222" t="s">
        <v>147</v>
      </c>
      <c r="E232" s="223" t="s">
        <v>497</v>
      </c>
      <c r="F232" s="224" t="s">
        <v>498</v>
      </c>
      <c r="G232" s="225" t="s">
        <v>408</v>
      </c>
      <c r="H232" s="226">
        <v>26905.299999999999</v>
      </c>
      <c r="I232" s="227"/>
      <c r="J232" s="228">
        <f>ROUND(I232*H232,2)</f>
        <v>0</v>
      </c>
      <c r="K232" s="224" t="s">
        <v>151</v>
      </c>
      <c r="L232" s="73"/>
      <c r="M232" s="229" t="s">
        <v>80</v>
      </c>
      <c r="N232" s="230" t="s">
        <v>52</v>
      </c>
      <c r="O232" s="48"/>
      <c r="P232" s="231">
        <f>O232*H232</f>
        <v>0</v>
      </c>
      <c r="Q232" s="231">
        <v>0.0011800000000000001</v>
      </c>
      <c r="R232" s="231">
        <f>Q232*H232</f>
        <v>31.748253999999999</v>
      </c>
      <c r="S232" s="231">
        <v>0</v>
      </c>
      <c r="T232" s="232">
        <f>S232*H232</f>
        <v>0</v>
      </c>
      <c r="AR232" s="24" t="s">
        <v>152</v>
      </c>
      <c r="AT232" s="24" t="s">
        <v>147</v>
      </c>
      <c r="AU232" s="24" t="s">
        <v>92</v>
      </c>
      <c r="AY232" s="24" t="s">
        <v>145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24" t="s">
        <v>90</v>
      </c>
      <c r="BK232" s="233">
        <f>ROUND(I232*H232,2)</f>
        <v>0</v>
      </c>
      <c r="BL232" s="24" t="s">
        <v>152</v>
      </c>
      <c r="BM232" s="24" t="s">
        <v>499</v>
      </c>
    </row>
    <row r="233" s="14" customFormat="1">
      <c r="B233" s="280"/>
      <c r="C233" s="281"/>
      <c r="D233" s="234" t="s">
        <v>156</v>
      </c>
      <c r="E233" s="282" t="s">
        <v>80</v>
      </c>
      <c r="F233" s="283" t="s">
        <v>500</v>
      </c>
      <c r="G233" s="281"/>
      <c r="H233" s="282" t="s">
        <v>80</v>
      </c>
      <c r="I233" s="284"/>
      <c r="J233" s="281"/>
      <c r="K233" s="281"/>
      <c r="L233" s="285"/>
      <c r="M233" s="286"/>
      <c r="N233" s="287"/>
      <c r="O233" s="287"/>
      <c r="P233" s="287"/>
      <c r="Q233" s="287"/>
      <c r="R233" s="287"/>
      <c r="S233" s="287"/>
      <c r="T233" s="288"/>
      <c r="AT233" s="289" t="s">
        <v>156</v>
      </c>
      <c r="AU233" s="289" t="s">
        <v>92</v>
      </c>
      <c r="AV233" s="14" t="s">
        <v>90</v>
      </c>
      <c r="AW233" s="14" t="s">
        <v>44</v>
      </c>
      <c r="AX233" s="14" t="s">
        <v>82</v>
      </c>
      <c r="AY233" s="289" t="s">
        <v>145</v>
      </c>
    </row>
    <row r="234" s="11" customFormat="1">
      <c r="B234" s="237"/>
      <c r="C234" s="238"/>
      <c r="D234" s="234" t="s">
        <v>156</v>
      </c>
      <c r="E234" s="239" t="s">
        <v>80</v>
      </c>
      <c r="F234" s="240" t="s">
        <v>501</v>
      </c>
      <c r="G234" s="238"/>
      <c r="H234" s="241">
        <v>43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AT234" s="247" t="s">
        <v>156</v>
      </c>
      <c r="AU234" s="247" t="s">
        <v>92</v>
      </c>
      <c r="AV234" s="11" t="s">
        <v>92</v>
      </c>
      <c r="AW234" s="11" t="s">
        <v>44</v>
      </c>
      <c r="AX234" s="11" t="s">
        <v>82</v>
      </c>
      <c r="AY234" s="247" t="s">
        <v>145</v>
      </c>
    </row>
    <row r="235" s="11" customFormat="1">
      <c r="B235" s="237"/>
      <c r="C235" s="238"/>
      <c r="D235" s="234" t="s">
        <v>156</v>
      </c>
      <c r="E235" s="239" t="s">
        <v>80</v>
      </c>
      <c r="F235" s="240" t="s">
        <v>502</v>
      </c>
      <c r="G235" s="238"/>
      <c r="H235" s="241">
        <v>19457.5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156</v>
      </c>
      <c r="AU235" s="247" t="s">
        <v>92</v>
      </c>
      <c r="AV235" s="11" t="s">
        <v>92</v>
      </c>
      <c r="AW235" s="11" t="s">
        <v>44</v>
      </c>
      <c r="AX235" s="11" t="s">
        <v>82</v>
      </c>
      <c r="AY235" s="247" t="s">
        <v>145</v>
      </c>
    </row>
    <row r="236" s="11" customFormat="1">
      <c r="B236" s="237"/>
      <c r="C236" s="238"/>
      <c r="D236" s="234" t="s">
        <v>156</v>
      </c>
      <c r="E236" s="239" t="s">
        <v>80</v>
      </c>
      <c r="F236" s="240" t="s">
        <v>503</v>
      </c>
      <c r="G236" s="238"/>
      <c r="H236" s="241">
        <v>13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AT236" s="247" t="s">
        <v>156</v>
      </c>
      <c r="AU236" s="247" t="s">
        <v>92</v>
      </c>
      <c r="AV236" s="11" t="s">
        <v>92</v>
      </c>
      <c r="AW236" s="11" t="s">
        <v>44</v>
      </c>
      <c r="AX236" s="11" t="s">
        <v>82</v>
      </c>
      <c r="AY236" s="247" t="s">
        <v>145</v>
      </c>
    </row>
    <row r="237" s="11" customFormat="1">
      <c r="B237" s="237"/>
      <c r="C237" s="238"/>
      <c r="D237" s="234" t="s">
        <v>156</v>
      </c>
      <c r="E237" s="239" t="s">
        <v>80</v>
      </c>
      <c r="F237" s="240" t="s">
        <v>504</v>
      </c>
      <c r="G237" s="238"/>
      <c r="H237" s="241">
        <v>5090.8000000000002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AT237" s="247" t="s">
        <v>156</v>
      </c>
      <c r="AU237" s="247" t="s">
        <v>92</v>
      </c>
      <c r="AV237" s="11" t="s">
        <v>92</v>
      </c>
      <c r="AW237" s="11" t="s">
        <v>44</v>
      </c>
      <c r="AX237" s="11" t="s">
        <v>82</v>
      </c>
      <c r="AY237" s="247" t="s">
        <v>145</v>
      </c>
    </row>
    <row r="238" s="11" customFormat="1">
      <c r="B238" s="237"/>
      <c r="C238" s="238"/>
      <c r="D238" s="234" t="s">
        <v>156</v>
      </c>
      <c r="E238" s="239" t="s">
        <v>80</v>
      </c>
      <c r="F238" s="240" t="s">
        <v>505</v>
      </c>
      <c r="G238" s="238"/>
      <c r="H238" s="241">
        <v>5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AT238" s="247" t="s">
        <v>156</v>
      </c>
      <c r="AU238" s="247" t="s">
        <v>92</v>
      </c>
      <c r="AV238" s="11" t="s">
        <v>92</v>
      </c>
      <c r="AW238" s="11" t="s">
        <v>44</v>
      </c>
      <c r="AX238" s="11" t="s">
        <v>82</v>
      </c>
      <c r="AY238" s="247" t="s">
        <v>145</v>
      </c>
    </row>
    <row r="239" s="11" customFormat="1">
      <c r="B239" s="237"/>
      <c r="C239" s="238"/>
      <c r="D239" s="234" t="s">
        <v>156</v>
      </c>
      <c r="E239" s="239" t="s">
        <v>80</v>
      </c>
      <c r="F239" s="240" t="s">
        <v>506</v>
      </c>
      <c r="G239" s="238"/>
      <c r="H239" s="241">
        <v>2357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156</v>
      </c>
      <c r="AU239" s="247" t="s">
        <v>92</v>
      </c>
      <c r="AV239" s="11" t="s">
        <v>92</v>
      </c>
      <c r="AW239" s="11" t="s">
        <v>44</v>
      </c>
      <c r="AX239" s="11" t="s">
        <v>82</v>
      </c>
      <c r="AY239" s="247" t="s">
        <v>145</v>
      </c>
    </row>
    <row r="240" s="11" customFormat="1">
      <c r="B240" s="237"/>
      <c r="C240" s="238"/>
      <c r="D240" s="234" t="s">
        <v>156</v>
      </c>
      <c r="E240" s="239" t="s">
        <v>80</v>
      </c>
      <c r="F240" s="240" t="s">
        <v>507</v>
      </c>
      <c r="G240" s="238"/>
      <c r="H240" s="241">
        <v>26905.299999999999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AT240" s="247" t="s">
        <v>156</v>
      </c>
      <c r="AU240" s="247" t="s">
        <v>92</v>
      </c>
      <c r="AV240" s="11" t="s">
        <v>92</v>
      </c>
      <c r="AW240" s="11" t="s">
        <v>44</v>
      </c>
      <c r="AX240" s="11" t="s">
        <v>90</v>
      </c>
      <c r="AY240" s="247" t="s">
        <v>145</v>
      </c>
    </row>
    <row r="241" s="1" customFormat="1" ht="16.5" customHeight="1">
      <c r="B241" s="47"/>
      <c r="C241" s="222" t="s">
        <v>291</v>
      </c>
      <c r="D241" s="222" t="s">
        <v>147</v>
      </c>
      <c r="E241" s="223" t="s">
        <v>508</v>
      </c>
      <c r="F241" s="224" t="s">
        <v>509</v>
      </c>
      <c r="G241" s="225" t="s">
        <v>183</v>
      </c>
      <c r="H241" s="226">
        <v>6.2649999999999997</v>
      </c>
      <c r="I241" s="227"/>
      <c r="J241" s="228">
        <f>ROUND(I241*H241,2)</f>
        <v>0</v>
      </c>
      <c r="K241" s="224" t="s">
        <v>151</v>
      </c>
      <c r="L241" s="73"/>
      <c r="M241" s="229" t="s">
        <v>80</v>
      </c>
      <c r="N241" s="230" t="s">
        <v>52</v>
      </c>
      <c r="O241" s="48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AR241" s="24" t="s">
        <v>152</v>
      </c>
      <c r="AT241" s="24" t="s">
        <v>147</v>
      </c>
      <c r="AU241" s="24" t="s">
        <v>92</v>
      </c>
      <c r="AY241" s="24" t="s">
        <v>145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24" t="s">
        <v>90</v>
      </c>
      <c r="BK241" s="233">
        <f>ROUND(I241*H241,2)</f>
        <v>0</v>
      </c>
      <c r="BL241" s="24" t="s">
        <v>152</v>
      </c>
      <c r="BM241" s="24" t="s">
        <v>510</v>
      </c>
    </row>
    <row r="242" s="1" customFormat="1">
      <c r="B242" s="47"/>
      <c r="C242" s="75"/>
      <c r="D242" s="234" t="s">
        <v>154</v>
      </c>
      <c r="E242" s="75"/>
      <c r="F242" s="235" t="s">
        <v>511</v>
      </c>
      <c r="G242" s="75"/>
      <c r="H242" s="75"/>
      <c r="I242" s="192"/>
      <c r="J242" s="75"/>
      <c r="K242" s="75"/>
      <c r="L242" s="73"/>
      <c r="M242" s="236"/>
      <c r="N242" s="48"/>
      <c r="O242" s="48"/>
      <c r="P242" s="48"/>
      <c r="Q242" s="48"/>
      <c r="R242" s="48"/>
      <c r="S242" s="48"/>
      <c r="T242" s="96"/>
      <c r="AT242" s="24" t="s">
        <v>154</v>
      </c>
      <c r="AU242" s="24" t="s">
        <v>92</v>
      </c>
    </row>
    <row r="243" s="11" customFormat="1">
      <c r="B243" s="237"/>
      <c r="C243" s="238"/>
      <c r="D243" s="234" t="s">
        <v>156</v>
      </c>
      <c r="E243" s="239" t="s">
        <v>80</v>
      </c>
      <c r="F243" s="240" t="s">
        <v>512</v>
      </c>
      <c r="G243" s="238"/>
      <c r="H243" s="241">
        <v>6.2649999999999997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AT243" s="247" t="s">
        <v>156</v>
      </c>
      <c r="AU243" s="247" t="s">
        <v>92</v>
      </c>
      <c r="AV243" s="11" t="s">
        <v>92</v>
      </c>
      <c r="AW243" s="11" t="s">
        <v>44</v>
      </c>
      <c r="AX243" s="11" t="s">
        <v>90</v>
      </c>
      <c r="AY243" s="247" t="s">
        <v>145</v>
      </c>
    </row>
    <row r="244" s="1" customFormat="1" ht="38.25" customHeight="1">
      <c r="B244" s="47"/>
      <c r="C244" s="222" t="s">
        <v>297</v>
      </c>
      <c r="D244" s="222" t="s">
        <v>147</v>
      </c>
      <c r="E244" s="223" t="s">
        <v>513</v>
      </c>
      <c r="F244" s="224" t="s">
        <v>514</v>
      </c>
      <c r="G244" s="225" t="s">
        <v>183</v>
      </c>
      <c r="H244" s="226">
        <v>447.072</v>
      </c>
      <c r="I244" s="227"/>
      <c r="J244" s="228">
        <f>ROUND(I244*H244,2)</f>
        <v>0</v>
      </c>
      <c r="K244" s="224" t="s">
        <v>151</v>
      </c>
      <c r="L244" s="73"/>
      <c r="M244" s="229" t="s">
        <v>80</v>
      </c>
      <c r="N244" s="230" t="s">
        <v>52</v>
      </c>
      <c r="O244" s="48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AR244" s="24" t="s">
        <v>152</v>
      </c>
      <c r="AT244" s="24" t="s">
        <v>147</v>
      </c>
      <c r="AU244" s="24" t="s">
        <v>92</v>
      </c>
      <c r="AY244" s="24" t="s">
        <v>145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24" t="s">
        <v>90</v>
      </c>
      <c r="BK244" s="233">
        <f>ROUND(I244*H244,2)</f>
        <v>0</v>
      </c>
      <c r="BL244" s="24" t="s">
        <v>152</v>
      </c>
      <c r="BM244" s="24" t="s">
        <v>515</v>
      </c>
    </row>
    <row r="245" s="1" customFormat="1">
      <c r="B245" s="47"/>
      <c r="C245" s="75"/>
      <c r="D245" s="234" t="s">
        <v>154</v>
      </c>
      <c r="E245" s="75"/>
      <c r="F245" s="235" t="s">
        <v>516</v>
      </c>
      <c r="G245" s="75"/>
      <c r="H245" s="75"/>
      <c r="I245" s="192"/>
      <c r="J245" s="75"/>
      <c r="K245" s="75"/>
      <c r="L245" s="73"/>
      <c r="M245" s="236"/>
      <c r="N245" s="48"/>
      <c r="O245" s="48"/>
      <c r="P245" s="48"/>
      <c r="Q245" s="48"/>
      <c r="R245" s="48"/>
      <c r="S245" s="48"/>
      <c r="T245" s="96"/>
      <c r="AT245" s="24" t="s">
        <v>154</v>
      </c>
      <c r="AU245" s="24" t="s">
        <v>92</v>
      </c>
    </row>
    <row r="246" s="11" customFormat="1">
      <c r="B246" s="237"/>
      <c r="C246" s="238"/>
      <c r="D246" s="234" t="s">
        <v>156</v>
      </c>
      <c r="E246" s="239" t="s">
        <v>80</v>
      </c>
      <c r="F246" s="240" t="s">
        <v>517</v>
      </c>
      <c r="G246" s="238"/>
      <c r="H246" s="241">
        <v>447.072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AT246" s="247" t="s">
        <v>156</v>
      </c>
      <c r="AU246" s="247" t="s">
        <v>92</v>
      </c>
      <c r="AV246" s="11" t="s">
        <v>92</v>
      </c>
      <c r="AW246" s="11" t="s">
        <v>44</v>
      </c>
      <c r="AX246" s="11" t="s">
        <v>90</v>
      </c>
      <c r="AY246" s="247" t="s">
        <v>145</v>
      </c>
    </row>
    <row r="247" s="1" customFormat="1" ht="16.5" customHeight="1">
      <c r="B247" s="47"/>
      <c r="C247" s="222" t="s">
        <v>303</v>
      </c>
      <c r="D247" s="222" t="s">
        <v>147</v>
      </c>
      <c r="E247" s="223" t="s">
        <v>518</v>
      </c>
      <c r="F247" s="224" t="s">
        <v>519</v>
      </c>
      <c r="G247" s="225" t="s">
        <v>183</v>
      </c>
      <c r="H247" s="226">
        <v>715.52800000000002</v>
      </c>
      <c r="I247" s="227"/>
      <c r="J247" s="228">
        <f>ROUND(I247*H247,2)</f>
        <v>0</v>
      </c>
      <c r="K247" s="224" t="s">
        <v>80</v>
      </c>
      <c r="L247" s="73"/>
      <c r="M247" s="229" t="s">
        <v>80</v>
      </c>
      <c r="N247" s="230" t="s">
        <v>52</v>
      </c>
      <c r="O247" s="48"/>
      <c r="P247" s="231">
        <f>O247*H247</f>
        <v>0</v>
      </c>
      <c r="Q247" s="231">
        <v>0</v>
      </c>
      <c r="R247" s="231">
        <f>Q247*H247</f>
        <v>0</v>
      </c>
      <c r="S247" s="231">
        <v>0</v>
      </c>
      <c r="T247" s="232">
        <f>S247*H247</f>
        <v>0</v>
      </c>
      <c r="AR247" s="24" t="s">
        <v>152</v>
      </c>
      <c r="AT247" s="24" t="s">
        <v>147</v>
      </c>
      <c r="AU247" s="24" t="s">
        <v>92</v>
      </c>
      <c r="AY247" s="24" t="s">
        <v>145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24" t="s">
        <v>90</v>
      </c>
      <c r="BK247" s="233">
        <f>ROUND(I247*H247,2)</f>
        <v>0</v>
      </c>
      <c r="BL247" s="24" t="s">
        <v>152</v>
      </c>
      <c r="BM247" s="24" t="s">
        <v>520</v>
      </c>
    </row>
    <row r="248" s="1" customFormat="1">
      <c r="B248" s="47"/>
      <c r="C248" s="75"/>
      <c r="D248" s="234" t="s">
        <v>154</v>
      </c>
      <c r="E248" s="75"/>
      <c r="F248" s="235" t="s">
        <v>516</v>
      </c>
      <c r="G248" s="75"/>
      <c r="H248" s="75"/>
      <c r="I248" s="192"/>
      <c r="J248" s="75"/>
      <c r="K248" s="75"/>
      <c r="L248" s="73"/>
      <c r="M248" s="236"/>
      <c r="N248" s="48"/>
      <c r="O248" s="48"/>
      <c r="P248" s="48"/>
      <c r="Q248" s="48"/>
      <c r="R248" s="48"/>
      <c r="S248" s="48"/>
      <c r="T248" s="96"/>
      <c r="AT248" s="24" t="s">
        <v>154</v>
      </c>
      <c r="AU248" s="24" t="s">
        <v>92</v>
      </c>
    </row>
    <row r="249" s="11" customFormat="1">
      <c r="B249" s="237"/>
      <c r="C249" s="238"/>
      <c r="D249" s="234" t="s">
        <v>156</v>
      </c>
      <c r="E249" s="239" t="s">
        <v>80</v>
      </c>
      <c r="F249" s="240" t="s">
        <v>521</v>
      </c>
      <c r="G249" s="238"/>
      <c r="H249" s="241">
        <v>6.2649999999999997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AT249" s="247" t="s">
        <v>156</v>
      </c>
      <c r="AU249" s="247" t="s">
        <v>92</v>
      </c>
      <c r="AV249" s="11" t="s">
        <v>92</v>
      </c>
      <c r="AW249" s="11" t="s">
        <v>44</v>
      </c>
      <c r="AX249" s="11" t="s">
        <v>82</v>
      </c>
      <c r="AY249" s="247" t="s">
        <v>145</v>
      </c>
    </row>
    <row r="250" s="11" customFormat="1">
      <c r="B250" s="237"/>
      <c r="C250" s="238"/>
      <c r="D250" s="234" t="s">
        <v>156</v>
      </c>
      <c r="E250" s="239" t="s">
        <v>80</v>
      </c>
      <c r="F250" s="240" t="s">
        <v>522</v>
      </c>
      <c r="G250" s="238"/>
      <c r="H250" s="241">
        <v>359.22199999999998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AT250" s="247" t="s">
        <v>156</v>
      </c>
      <c r="AU250" s="247" t="s">
        <v>92</v>
      </c>
      <c r="AV250" s="11" t="s">
        <v>92</v>
      </c>
      <c r="AW250" s="11" t="s">
        <v>44</v>
      </c>
      <c r="AX250" s="11" t="s">
        <v>82</v>
      </c>
      <c r="AY250" s="247" t="s">
        <v>145</v>
      </c>
    </row>
    <row r="251" s="11" customFormat="1">
      <c r="B251" s="237"/>
      <c r="C251" s="238"/>
      <c r="D251" s="234" t="s">
        <v>156</v>
      </c>
      <c r="E251" s="239" t="s">
        <v>80</v>
      </c>
      <c r="F251" s="240" t="s">
        <v>523</v>
      </c>
      <c r="G251" s="238"/>
      <c r="H251" s="241">
        <v>189.083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AT251" s="247" t="s">
        <v>156</v>
      </c>
      <c r="AU251" s="247" t="s">
        <v>92</v>
      </c>
      <c r="AV251" s="11" t="s">
        <v>92</v>
      </c>
      <c r="AW251" s="11" t="s">
        <v>44</v>
      </c>
      <c r="AX251" s="11" t="s">
        <v>82</v>
      </c>
      <c r="AY251" s="247" t="s">
        <v>145</v>
      </c>
    </row>
    <row r="252" s="11" customFormat="1">
      <c r="B252" s="237"/>
      <c r="C252" s="238"/>
      <c r="D252" s="234" t="s">
        <v>156</v>
      </c>
      <c r="E252" s="239" t="s">
        <v>80</v>
      </c>
      <c r="F252" s="240" t="s">
        <v>524</v>
      </c>
      <c r="G252" s="238"/>
      <c r="H252" s="241">
        <v>160.958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AT252" s="247" t="s">
        <v>156</v>
      </c>
      <c r="AU252" s="247" t="s">
        <v>92</v>
      </c>
      <c r="AV252" s="11" t="s">
        <v>92</v>
      </c>
      <c r="AW252" s="11" t="s">
        <v>44</v>
      </c>
      <c r="AX252" s="11" t="s">
        <v>82</v>
      </c>
      <c r="AY252" s="247" t="s">
        <v>145</v>
      </c>
    </row>
    <row r="253" s="12" customFormat="1">
      <c r="B253" s="248"/>
      <c r="C253" s="249"/>
      <c r="D253" s="234" t="s">
        <v>156</v>
      </c>
      <c r="E253" s="250" t="s">
        <v>80</v>
      </c>
      <c r="F253" s="251" t="s">
        <v>166</v>
      </c>
      <c r="G253" s="249"/>
      <c r="H253" s="252">
        <v>715.52800000000002</v>
      </c>
      <c r="I253" s="253"/>
      <c r="J253" s="249"/>
      <c r="K253" s="249"/>
      <c r="L253" s="254"/>
      <c r="M253" s="255"/>
      <c r="N253" s="256"/>
      <c r="O253" s="256"/>
      <c r="P253" s="256"/>
      <c r="Q253" s="256"/>
      <c r="R253" s="256"/>
      <c r="S253" s="256"/>
      <c r="T253" s="257"/>
      <c r="AT253" s="258" t="s">
        <v>156</v>
      </c>
      <c r="AU253" s="258" t="s">
        <v>92</v>
      </c>
      <c r="AV253" s="12" t="s">
        <v>152</v>
      </c>
      <c r="AW253" s="12" t="s">
        <v>44</v>
      </c>
      <c r="AX253" s="12" t="s">
        <v>90</v>
      </c>
      <c r="AY253" s="258" t="s">
        <v>145</v>
      </c>
    </row>
    <row r="254" s="1" customFormat="1" ht="25.5" customHeight="1">
      <c r="B254" s="47"/>
      <c r="C254" s="222" t="s">
        <v>313</v>
      </c>
      <c r="D254" s="222" t="s">
        <v>147</v>
      </c>
      <c r="E254" s="223" t="s">
        <v>525</v>
      </c>
      <c r="F254" s="224" t="s">
        <v>526</v>
      </c>
      <c r="G254" s="225" t="s">
        <v>183</v>
      </c>
      <c r="H254" s="226">
        <v>6.2649999999999997</v>
      </c>
      <c r="I254" s="227"/>
      <c r="J254" s="228">
        <f>ROUND(I254*H254,2)</f>
        <v>0</v>
      </c>
      <c r="K254" s="224" t="s">
        <v>151</v>
      </c>
      <c r="L254" s="73"/>
      <c r="M254" s="229" t="s">
        <v>80</v>
      </c>
      <c r="N254" s="230" t="s">
        <v>52</v>
      </c>
      <c r="O254" s="48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AR254" s="24" t="s">
        <v>152</v>
      </c>
      <c r="AT254" s="24" t="s">
        <v>147</v>
      </c>
      <c r="AU254" s="24" t="s">
        <v>92</v>
      </c>
      <c r="AY254" s="24" t="s">
        <v>145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24" t="s">
        <v>90</v>
      </c>
      <c r="BK254" s="233">
        <f>ROUND(I254*H254,2)</f>
        <v>0</v>
      </c>
      <c r="BL254" s="24" t="s">
        <v>152</v>
      </c>
      <c r="BM254" s="24" t="s">
        <v>527</v>
      </c>
    </row>
    <row r="255" s="1" customFormat="1">
      <c r="B255" s="47"/>
      <c r="C255" s="75"/>
      <c r="D255" s="234" t="s">
        <v>154</v>
      </c>
      <c r="E255" s="75"/>
      <c r="F255" s="235" t="s">
        <v>528</v>
      </c>
      <c r="G255" s="75"/>
      <c r="H255" s="75"/>
      <c r="I255" s="192"/>
      <c r="J255" s="75"/>
      <c r="K255" s="75"/>
      <c r="L255" s="73"/>
      <c r="M255" s="236"/>
      <c r="N255" s="48"/>
      <c r="O255" s="48"/>
      <c r="P255" s="48"/>
      <c r="Q255" s="48"/>
      <c r="R255" s="48"/>
      <c r="S255" s="48"/>
      <c r="T255" s="96"/>
      <c r="AT255" s="24" t="s">
        <v>154</v>
      </c>
      <c r="AU255" s="24" t="s">
        <v>92</v>
      </c>
    </row>
    <row r="256" s="11" customFormat="1">
      <c r="B256" s="237"/>
      <c r="C256" s="238"/>
      <c r="D256" s="234" t="s">
        <v>156</v>
      </c>
      <c r="E256" s="239" t="s">
        <v>80</v>
      </c>
      <c r="F256" s="240" t="s">
        <v>512</v>
      </c>
      <c r="G256" s="238"/>
      <c r="H256" s="241">
        <v>6.2649999999999997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AT256" s="247" t="s">
        <v>156</v>
      </c>
      <c r="AU256" s="247" t="s">
        <v>92</v>
      </c>
      <c r="AV256" s="11" t="s">
        <v>92</v>
      </c>
      <c r="AW256" s="11" t="s">
        <v>44</v>
      </c>
      <c r="AX256" s="11" t="s">
        <v>90</v>
      </c>
      <c r="AY256" s="247" t="s">
        <v>145</v>
      </c>
    </row>
    <row r="257" s="1" customFormat="1" ht="25.5" customHeight="1">
      <c r="B257" s="47"/>
      <c r="C257" s="222" t="s">
        <v>529</v>
      </c>
      <c r="D257" s="222" t="s">
        <v>147</v>
      </c>
      <c r="E257" s="223" t="s">
        <v>530</v>
      </c>
      <c r="F257" s="224" t="s">
        <v>531</v>
      </c>
      <c r="G257" s="225" t="s">
        <v>183</v>
      </c>
      <c r="H257" s="226">
        <v>447.072</v>
      </c>
      <c r="I257" s="227"/>
      <c r="J257" s="228">
        <f>ROUND(I257*H257,2)</f>
        <v>0</v>
      </c>
      <c r="K257" s="224" t="s">
        <v>151</v>
      </c>
      <c r="L257" s="73"/>
      <c r="M257" s="229" t="s">
        <v>80</v>
      </c>
      <c r="N257" s="230" t="s">
        <v>52</v>
      </c>
      <c r="O257" s="48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AR257" s="24" t="s">
        <v>152</v>
      </c>
      <c r="AT257" s="24" t="s">
        <v>147</v>
      </c>
      <c r="AU257" s="24" t="s">
        <v>92</v>
      </c>
      <c r="AY257" s="24" t="s">
        <v>145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24" t="s">
        <v>90</v>
      </c>
      <c r="BK257" s="233">
        <f>ROUND(I257*H257,2)</f>
        <v>0</v>
      </c>
      <c r="BL257" s="24" t="s">
        <v>152</v>
      </c>
      <c r="BM257" s="24" t="s">
        <v>532</v>
      </c>
    </row>
    <row r="258" s="1" customFormat="1">
      <c r="B258" s="47"/>
      <c r="C258" s="75"/>
      <c r="D258" s="234" t="s">
        <v>154</v>
      </c>
      <c r="E258" s="75"/>
      <c r="F258" s="235" t="s">
        <v>533</v>
      </c>
      <c r="G258" s="75"/>
      <c r="H258" s="75"/>
      <c r="I258" s="192"/>
      <c r="J258" s="75"/>
      <c r="K258" s="75"/>
      <c r="L258" s="73"/>
      <c r="M258" s="236"/>
      <c r="N258" s="48"/>
      <c r="O258" s="48"/>
      <c r="P258" s="48"/>
      <c r="Q258" s="48"/>
      <c r="R258" s="48"/>
      <c r="S258" s="48"/>
      <c r="T258" s="96"/>
      <c r="AT258" s="24" t="s">
        <v>154</v>
      </c>
      <c r="AU258" s="24" t="s">
        <v>92</v>
      </c>
    </row>
    <row r="259" s="11" customFormat="1">
      <c r="B259" s="237"/>
      <c r="C259" s="238"/>
      <c r="D259" s="234" t="s">
        <v>156</v>
      </c>
      <c r="E259" s="239" t="s">
        <v>80</v>
      </c>
      <c r="F259" s="240" t="s">
        <v>534</v>
      </c>
      <c r="G259" s="238"/>
      <c r="H259" s="241">
        <v>447.072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AT259" s="247" t="s">
        <v>156</v>
      </c>
      <c r="AU259" s="247" t="s">
        <v>92</v>
      </c>
      <c r="AV259" s="11" t="s">
        <v>92</v>
      </c>
      <c r="AW259" s="11" t="s">
        <v>44</v>
      </c>
      <c r="AX259" s="11" t="s">
        <v>90</v>
      </c>
      <c r="AY259" s="247" t="s">
        <v>145</v>
      </c>
    </row>
    <row r="260" s="1" customFormat="1" ht="25.5" customHeight="1">
      <c r="B260" s="47"/>
      <c r="C260" s="222" t="s">
        <v>535</v>
      </c>
      <c r="D260" s="222" t="s">
        <v>147</v>
      </c>
      <c r="E260" s="223" t="s">
        <v>536</v>
      </c>
      <c r="F260" s="224" t="s">
        <v>537</v>
      </c>
      <c r="G260" s="225" t="s">
        <v>183</v>
      </c>
      <c r="H260" s="226">
        <v>447.072</v>
      </c>
      <c r="I260" s="227"/>
      <c r="J260" s="228">
        <f>ROUND(I260*H260,2)</f>
        <v>0</v>
      </c>
      <c r="K260" s="224" t="s">
        <v>151</v>
      </c>
      <c r="L260" s="73"/>
      <c r="M260" s="229" t="s">
        <v>80</v>
      </c>
      <c r="N260" s="230" t="s">
        <v>52</v>
      </c>
      <c r="O260" s="48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AR260" s="24" t="s">
        <v>152</v>
      </c>
      <c r="AT260" s="24" t="s">
        <v>147</v>
      </c>
      <c r="AU260" s="24" t="s">
        <v>92</v>
      </c>
      <c r="AY260" s="24" t="s">
        <v>145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24" t="s">
        <v>90</v>
      </c>
      <c r="BK260" s="233">
        <f>ROUND(I260*H260,2)</f>
        <v>0</v>
      </c>
      <c r="BL260" s="24" t="s">
        <v>152</v>
      </c>
      <c r="BM260" s="24" t="s">
        <v>538</v>
      </c>
    </row>
    <row r="261" s="1" customFormat="1">
      <c r="B261" s="47"/>
      <c r="C261" s="75"/>
      <c r="D261" s="234" t="s">
        <v>154</v>
      </c>
      <c r="E261" s="75"/>
      <c r="F261" s="293" t="s">
        <v>539</v>
      </c>
      <c r="G261" s="75"/>
      <c r="H261" s="75"/>
      <c r="I261" s="192"/>
      <c r="J261" s="75"/>
      <c r="K261" s="75"/>
      <c r="L261" s="73"/>
      <c r="M261" s="236"/>
      <c r="N261" s="48"/>
      <c r="O261" s="48"/>
      <c r="P261" s="48"/>
      <c r="Q261" s="48"/>
      <c r="R261" s="48"/>
      <c r="S261" s="48"/>
      <c r="T261" s="96"/>
      <c r="AT261" s="24" t="s">
        <v>154</v>
      </c>
      <c r="AU261" s="24" t="s">
        <v>92</v>
      </c>
    </row>
    <row r="262" s="11" customFormat="1">
      <c r="B262" s="237"/>
      <c r="C262" s="238"/>
      <c r="D262" s="234" t="s">
        <v>156</v>
      </c>
      <c r="E262" s="239" t="s">
        <v>80</v>
      </c>
      <c r="F262" s="240" t="s">
        <v>540</v>
      </c>
      <c r="G262" s="238"/>
      <c r="H262" s="241">
        <v>478.368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AT262" s="247" t="s">
        <v>156</v>
      </c>
      <c r="AU262" s="247" t="s">
        <v>92</v>
      </c>
      <c r="AV262" s="11" t="s">
        <v>92</v>
      </c>
      <c r="AW262" s="11" t="s">
        <v>44</v>
      </c>
      <c r="AX262" s="11" t="s">
        <v>82</v>
      </c>
      <c r="AY262" s="247" t="s">
        <v>145</v>
      </c>
    </row>
    <row r="263" s="11" customFormat="1">
      <c r="B263" s="237"/>
      <c r="C263" s="238"/>
      <c r="D263" s="234" t="s">
        <v>156</v>
      </c>
      <c r="E263" s="239" t="s">
        <v>80</v>
      </c>
      <c r="F263" s="240" t="s">
        <v>541</v>
      </c>
      <c r="G263" s="238"/>
      <c r="H263" s="241">
        <v>83.938000000000002</v>
      </c>
      <c r="I263" s="242"/>
      <c r="J263" s="238"/>
      <c r="K263" s="238"/>
      <c r="L263" s="243"/>
      <c r="M263" s="244"/>
      <c r="N263" s="245"/>
      <c r="O263" s="245"/>
      <c r="P263" s="245"/>
      <c r="Q263" s="245"/>
      <c r="R263" s="245"/>
      <c r="S263" s="245"/>
      <c r="T263" s="246"/>
      <c r="AT263" s="247" t="s">
        <v>156</v>
      </c>
      <c r="AU263" s="247" t="s">
        <v>92</v>
      </c>
      <c r="AV263" s="11" t="s">
        <v>92</v>
      </c>
      <c r="AW263" s="11" t="s">
        <v>44</v>
      </c>
      <c r="AX263" s="11" t="s">
        <v>82</v>
      </c>
      <c r="AY263" s="247" t="s">
        <v>145</v>
      </c>
    </row>
    <row r="264" s="11" customFormat="1">
      <c r="B264" s="237"/>
      <c r="C264" s="238"/>
      <c r="D264" s="234" t="s">
        <v>156</v>
      </c>
      <c r="E264" s="239" t="s">
        <v>80</v>
      </c>
      <c r="F264" s="240" t="s">
        <v>542</v>
      </c>
      <c r="G264" s="238"/>
      <c r="H264" s="241">
        <v>56.939999999999998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AT264" s="247" t="s">
        <v>156</v>
      </c>
      <c r="AU264" s="247" t="s">
        <v>92</v>
      </c>
      <c r="AV264" s="11" t="s">
        <v>92</v>
      </c>
      <c r="AW264" s="11" t="s">
        <v>44</v>
      </c>
      <c r="AX264" s="11" t="s">
        <v>82</v>
      </c>
      <c r="AY264" s="247" t="s">
        <v>145</v>
      </c>
    </row>
    <row r="265" s="13" customFormat="1">
      <c r="B265" s="259"/>
      <c r="C265" s="260"/>
      <c r="D265" s="234" t="s">
        <v>156</v>
      </c>
      <c r="E265" s="261" t="s">
        <v>80</v>
      </c>
      <c r="F265" s="262" t="s">
        <v>178</v>
      </c>
      <c r="G265" s="260"/>
      <c r="H265" s="263">
        <v>619.24599999999998</v>
      </c>
      <c r="I265" s="264"/>
      <c r="J265" s="260"/>
      <c r="K265" s="260"/>
      <c r="L265" s="265"/>
      <c r="M265" s="266"/>
      <c r="N265" s="267"/>
      <c r="O265" s="267"/>
      <c r="P265" s="267"/>
      <c r="Q265" s="267"/>
      <c r="R265" s="267"/>
      <c r="S265" s="267"/>
      <c r="T265" s="268"/>
      <c r="AT265" s="269" t="s">
        <v>156</v>
      </c>
      <c r="AU265" s="269" t="s">
        <v>92</v>
      </c>
      <c r="AV265" s="13" t="s">
        <v>167</v>
      </c>
      <c r="AW265" s="13" t="s">
        <v>44</v>
      </c>
      <c r="AX265" s="13" t="s">
        <v>82</v>
      </c>
      <c r="AY265" s="269" t="s">
        <v>145</v>
      </c>
    </row>
    <row r="266" s="14" customFormat="1">
      <c r="B266" s="280"/>
      <c r="C266" s="281"/>
      <c r="D266" s="234" t="s">
        <v>156</v>
      </c>
      <c r="E266" s="282" t="s">
        <v>80</v>
      </c>
      <c r="F266" s="283" t="s">
        <v>367</v>
      </c>
      <c r="G266" s="281"/>
      <c r="H266" s="282" t="s">
        <v>80</v>
      </c>
      <c r="I266" s="284"/>
      <c r="J266" s="281"/>
      <c r="K266" s="281"/>
      <c r="L266" s="285"/>
      <c r="M266" s="286"/>
      <c r="N266" s="287"/>
      <c r="O266" s="287"/>
      <c r="P266" s="287"/>
      <c r="Q266" s="287"/>
      <c r="R266" s="287"/>
      <c r="S266" s="287"/>
      <c r="T266" s="288"/>
      <c r="AT266" s="289" t="s">
        <v>156</v>
      </c>
      <c r="AU266" s="289" t="s">
        <v>92</v>
      </c>
      <c r="AV266" s="14" t="s">
        <v>90</v>
      </c>
      <c r="AW266" s="14" t="s">
        <v>44</v>
      </c>
      <c r="AX266" s="14" t="s">
        <v>82</v>
      </c>
      <c r="AY266" s="289" t="s">
        <v>145</v>
      </c>
    </row>
    <row r="267" s="11" customFormat="1">
      <c r="B267" s="237"/>
      <c r="C267" s="238"/>
      <c r="D267" s="234" t="s">
        <v>156</v>
      </c>
      <c r="E267" s="239" t="s">
        <v>80</v>
      </c>
      <c r="F267" s="240" t="s">
        <v>368</v>
      </c>
      <c r="G267" s="238"/>
      <c r="H267" s="241">
        <v>-7.952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AT267" s="247" t="s">
        <v>156</v>
      </c>
      <c r="AU267" s="247" t="s">
        <v>92</v>
      </c>
      <c r="AV267" s="11" t="s">
        <v>92</v>
      </c>
      <c r="AW267" s="11" t="s">
        <v>44</v>
      </c>
      <c r="AX267" s="11" t="s">
        <v>82</v>
      </c>
      <c r="AY267" s="247" t="s">
        <v>145</v>
      </c>
    </row>
    <row r="268" s="14" customFormat="1">
      <c r="B268" s="280"/>
      <c r="C268" s="281"/>
      <c r="D268" s="234" t="s">
        <v>156</v>
      </c>
      <c r="E268" s="282" t="s">
        <v>80</v>
      </c>
      <c r="F268" s="283" t="s">
        <v>369</v>
      </c>
      <c r="G268" s="281"/>
      <c r="H268" s="282" t="s">
        <v>80</v>
      </c>
      <c r="I268" s="284"/>
      <c r="J268" s="281"/>
      <c r="K268" s="281"/>
      <c r="L268" s="285"/>
      <c r="M268" s="286"/>
      <c r="N268" s="287"/>
      <c r="O268" s="287"/>
      <c r="P268" s="287"/>
      <c r="Q268" s="287"/>
      <c r="R268" s="287"/>
      <c r="S268" s="287"/>
      <c r="T268" s="288"/>
      <c r="AT268" s="289" t="s">
        <v>156</v>
      </c>
      <c r="AU268" s="289" t="s">
        <v>92</v>
      </c>
      <c r="AV268" s="14" t="s">
        <v>90</v>
      </c>
      <c r="AW268" s="14" t="s">
        <v>44</v>
      </c>
      <c r="AX268" s="14" t="s">
        <v>82</v>
      </c>
      <c r="AY268" s="289" t="s">
        <v>145</v>
      </c>
    </row>
    <row r="269" s="11" customFormat="1">
      <c r="B269" s="237"/>
      <c r="C269" s="238"/>
      <c r="D269" s="234" t="s">
        <v>156</v>
      </c>
      <c r="E269" s="239" t="s">
        <v>80</v>
      </c>
      <c r="F269" s="240" t="s">
        <v>370</v>
      </c>
      <c r="G269" s="238"/>
      <c r="H269" s="241">
        <v>-137.63200000000001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AT269" s="247" t="s">
        <v>156</v>
      </c>
      <c r="AU269" s="247" t="s">
        <v>92</v>
      </c>
      <c r="AV269" s="11" t="s">
        <v>92</v>
      </c>
      <c r="AW269" s="11" t="s">
        <v>44</v>
      </c>
      <c r="AX269" s="11" t="s">
        <v>82</v>
      </c>
      <c r="AY269" s="247" t="s">
        <v>145</v>
      </c>
    </row>
    <row r="270" s="14" customFormat="1">
      <c r="B270" s="280"/>
      <c r="C270" s="281"/>
      <c r="D270" s="234" t="s">
        <v>156</v>
      </c>
      <c r="E270" s="282" t="s">
        <v>80</v>
      </c>
      <c r="F270" s="283" t="s">
        <v>371</v>
      </c>
      <c r="G270" s="281"/>
      <c r="H270" s="282" t="s">
        <v>80</v>
      </c>
      <c r="I270" s="284"/>
      <c r="J270" s="281"/>
      <c r="K270" s="281"/>
      <c r="L270" s="285"/>
      <c r="M270" s="286"/>
      <c r="N270" s="287"/>
      <c r="O270" s="287"/>
      <c r="P270" s="287"/>
      <c r="Q270" s="287"/>
      <c r="R270" s="287"/>
      <c r="S270" s="287"/>
      <c r="T270" s="288"/>
      <c r="AT270" s="289" t="s">
        <v>156</v>
      </c>
      <c r="AU270" s="289" t="s">
        <v>92</v>
      </c>
      <c r="AV270" s="14" t="s">
        <v>90</v>
      </c>
      <c r="AW270" s="14" t="s">
        <v>44</v>
      </c>
      <c r="AX270" s="14" t="s">
        <v>82</v>
      </c>
      <c r="AY270" s="289" t="s">
        <v>145</v>
      </c>
    </row>
    <row r="271" s="11" customFormat="1">
      <c r="B271" s="237"/>
      <c r="C271" s="238"/>
      <c r="D271" s="234" t="s">
        <v>156</v>
      </c>
      <c r="E271" s="239" t="s">
        <v>80</v>
      </c>
      <c r="F271" s="240" t="s">
        <v>372</v>
      </c>
      <c r="G271" s="238"/>
      <c r="H271" s="241">
        <v>-3.093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AT271" s="247" t="s">
        <v>156</v>
      </c>
      <c r="AU271" s="247" t="s">
        <v>92</v>
      </c>
      <c r="AV271" s="11" t="s">
        <v>92</v>
      </c>
      <c r="AW271" s="11" t="s">
        <v>44</v>
      </c>
      <c r="AX271" s="11" t="s">
        <v>82</v>
      </c>
      <c r="AY271" s="247" t="s">
        <v>145</v>
      </c>
    </row>
    <row r="272" s="11" customFormat="1">
      <c r="B272" s="237"/>
      <c r="C272" s="238"/>
      <c r="D272" s="234" t="s">
        <v>156</v>
      </c>
      <c r="E272" s="239" t="s">
        <v>80</v>
      </c>
      <c r="F272" s="240" t="s">
        <v>373</v>
      </c>
      <c r="G272" s="238"/>
      <c r="H272" s="241">
        <v>-0.53000000000000003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AT272" s="247" t="s">
        <v>156</v>
      </c>
      <c r="AU272" s="247" t="s">
        <v>92</v>
      </c>
      <c r="AV272" s="11" t="s">
        <v>92</v>
      </c>
      <c r="AW272" s="11" t="s">
        <v>44</v>
      </c>
      <c r="AX272" s="11" t="s">
        <v>82</v>
      </c>
      <c r="AY272" s="247" t="s">
        <v>145</v>
      </c>
    </row>
    <row r="273" s="14" customFormat="1">
      <c r="B273" s="280"/>
      <c r="C273" s="281"/>
      <c r="D273" s="234" t="s">
        <v>156</v>
      </c>
      <c r="E273" s="282" t="s">
        <v>80</v>
      </c>
      <c r="F273" s="283" t="s">
        <v>374</v>
      </c>
      <c r="G273" s="281"/>
      <c r="H273" s="282" t="s">
        <v>80</v>
      </c>
      <c r="I273" s="284"/>
      <c r="J273" s="281"/>
      <c r="K273" s="281"/>
      <c r="L273" s="285"/>
      <c r="M273" s="286"/>
      <c r="N273" s="287"/>
      <c r="O273" s="287"/>
      <c r="P273" s="287"/>
      <c r="Q273" s="287"/>
      <c r="R273" s="287"/>
      <c r="S273" s="287"/>
      <c r="T273" s="288"/>
      <c r="AT273" s="289" t="s">
        <v>156</v>
      </c>
      <c r="AU273" s="289" t="s">
        <v>92</v>
      </c>
      <c r="AV273" s="14" t="s">
        <v>90</v>
      </c>
      <c r="AW273" s="14" t="s">
        <v>44</v>
      </c>
      <c r="AX273" s="14" t="s">
        <v>82</v>
      </c>
      <c r="AY273" s="289" t="s">
        <v>145</v>
      </c>
    </row>
    <row r="274" s="14" customFormat="1">
      <c r="B274" s="280"/>
      <c r="C274" s="281"/>
      <c r="D274" s="234" t="s">
        <v>156</v>
      </c>
      <c r="E274" s="282" t="s">
        <v>80</v>
      </c>
      <c r="F274" s="283" t="s">
        <v>543</v>
      </c>
      <c r="G274" s="281"/>
      <c r="H274" s="282" t="s">
        <v>80</v>
      </c>
      <c r="I274" s="284"/>
      <c r="J274" s="281"/>
      <c r="K274" s="281"/>
      <c r="L274" s="285"/>
      <c r="M274" s="286"/>
      <c r="N274" s="287"/>
      <c r="O274" s="287"/>
      <c r="P274" s="287"/>
      <c r="Q274" s="287"/>
      <c r="R274" s="287"/>
      <c r="S274" s="287"/>
      <c r="T274" s="288"/>
      <c r="AT274" s="289" t="s">
        <v>156</v>
      </c>
      <c r="AU274" s="289" t="s">
        <v>92</v>
      </c>
      <c r="AV274" s="14" t="s">
        <v>90</v>
      </c>
      <c r="AW274" s="14" t="s">
        <v>44</v>
      </c>
      <c r="AX274" s="14" t="s">
        <v>82</v>
      </c>
      <c r="AY274" s="289" t="s">
        <v>145</v>
      </c>
    </row>
    <row r="275" s="11" customFormat="1">
      <c r="B275" s="237"/>
      <c r="C275" s="238"/>
      <c r="D275" s="234" t="s">
        <v>156</v>
      </c>
      <c r="E275" s="239" t="s">
        <v>80</v>
      </c>
      <c r="F275" s="240" t="s">
        <v>544</v>
      </c>
      <c r="G275" s="238"/>
      <c r="H275" s="241">
        <v>-22.966999999999999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AT275" s="247" t="s">
        <v>156</v>
      </c>
      <c r="AU275" s="247" t="s">
        <v>92</v>
      </c>
      <c r="AV275" s="11" t="s">
        <v>92</v>
      </c>
      <c r="AW275" s="11" t="s">
        <v>44</v>
      </c>
      <c r="AX275" s="11" t="s">
        <v>82</v>
      </c>
      <c r="AY275" s="247" t="s">
        <v>145</v>
      </c>
    </row>
    <row r="276" s="13" customFormat="1">
      <c r="B276" s="259"/>
      <c r="C276" s="260"/>
      <c r="D276" s="234" t="s">
        <v>156</v>
      </c>
      <c r="E276" s="261" t="s">
        <v>80</v>
      </c>
      <c r="F276" s="262" t="s">
        <v>178</v>
      </c>
      <c r="G276" s="260"/>
      <c r="H276" s="263">
        <v>-172.17400000000001</v>
      </c>
      <c r="I276" s="264"/>
      <c r="J276" s="260"/>
      <c r="K276" s="260"/>
      <c r="L276" s="265"/>
      <c r="M276" s="266"/>
      <c r="N276" s="267"/>
      <c r="O276" s="267"/>
      <c r="P276" s="267"/>
      <c r="Q276" s="267"/>
      <c r="R276" s="267"/>
      <c r="S276" s="267"/>
      <c r="T276" s="268"/>
      <c r="AT276" s="269" t="s">
        <v>156</v>
      </c>
      <c r="AU276" s="269" t="s">
        <v>92</v>
      </c>
      <c r="AV276" s="13" t="s">
        <v>167</v>
      </c>
      <c r="AW276" s="13" t="s">
        <v>44</v>
      </c>
      <c r="AX276" s="13" t="s">
        <v>82</v>
      </c>
      <c r="AY276" s="269" t="s">
        <v>145</v>
      </c>
    </row>
    <row r="277" s="12" customFormat="1">
      <c r="B277" s="248"/>
      <c r="C277" s="249"/>
      <c r="D277" s="234" t="s">
        <v>156</v>
      </c>
      <c r="E277" s="250" t="s">
        <v>80</v>
      </c>
      <c r="F277" s="251" t="s">
        <v>166</v>
      </c>
      <c r="G277" s="249"/>
      <c r="H277" s="252">
        <v>447.072</v>
      </c>
      <c r="I277" s="253"/>
      <c r="J277" s="249"/>
      <c r="K277" s="249"/>
      <c r="L277" s="254"/>
      <c r="M277" s="255"/>
      <c r="N277" s="256"/>
      <c r="O277" s="256"/>
      <c r="P277" s="256"/>
      <c r="Q277" s="256"/>
      <c r="R277" s="256"/>
      <c r="S277" s="256"/>
      <c r="T277" s="257"/>
      <c r="AT277" s="258" t="s">
        <v>156</v>
      </c>
      <c r="AU277" s="258" t="s">
        <v>92</v>
      </c>
      <c r="AV277" s="12" t="s">
        <v>152</v>
      </c>
      <c r="AW277" s="12" t="s">
        <v>44</v>
      </c>
      <c r="AX277" s="12" t="s">
        <v>90</v>
      </c>
      <c r="AY277" s="258" t="s">
        <v>145</v>
      </c>
    </row>
    <row r="278" s="1" customFormat="1" ht="16.5" customHeight="1">
      <c r="B278" s="47"/>
      <c r="C278" s="270" t="s">
        <v>545</v>
      </c>
      <c r="D278" s="270" t="s">
        <v>194</v>
      </c>
      <c r="E278" s="271" t="s">
        <v>546</v>
      </c>
      <c r="F278" s="272" t="s">
        <v>547</v>
      </c>
      <c r="G278" s="273" t="s">
        <v>300</v>
      </c>
      <c r="H278" s="274">
        <v>894.14400000000001</v>
      </c>
      <c r="I278" s="275"/>
      <c r="J278" s="276">
        <f>ROUND(I278*H278,2)</f>
        <v>0</v>
      </c>
      <c r="K278" s="272" t="s">
        <v>151</v>
      </c>
      <c r="L278" s="277"/>
      <c r="M278" s="278" t="s">
        <v>80</v>
      </c>
      <c r="N278" s="279" t="s">
        <v>52</v>
      </c>
      <c r="O278" s="48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AR278" s="24" t="s">
        <v>197</v>
      </c>
      <c r="AT278" s="24" t="s">
        <v>194</v>
      </c>
      <c r="AU278" s="24" t="s">
        <v>92</v>
      </c>
      <c r="AY278" s="24" t="s">
        <v>145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24" t="s">
        <v>90</v>
      </c>
      <c r="BK278" s="233">
        <f>ROUND(I278*H278,2)</f>
        <v>0</v>
      </c>
      <c r="BL278" s="24" t="s">
        <v>152</v>
      </c>
      <c r="BM278" s="24" t="s">
        <v>548</v>
      </c>
    </row>
    <row r="279" s="11" customFormat="1">
      <c r="B279" s="237"/>
      <c r="C279" s="238"/>
      <c r="D279" s="234" t="s">
        <v>156</v>
      </c>
      <c r="E279" s="239" t="s">
        <v>80</v>
      </c>
      <c r="F279" s="240" t="s">
        <v>549</v>
      </c>
      <c r="G279" s="238"/>
      <c r="H279" s="241">
        <v>894.14400000000001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AT279" s="247" t="s">
        <v>156</v>
      </c>
      <c r="AU279" s="247" t="s">
        <v>92</v>
      </c>
      <c r="AV279" s="11" t="s">
        <v>92</v>
      </c>
      <c r="AW279" s="11" t="s">
        <v>44</v>
      </c>
      <c r="AX279" s="11" t="s">
        <v>90</v>
      </c>
      <c r="AY279" s="247" t="s">
        <v>145</v>
      </c>
    </row>
    <row r="280" s="1" customFormat="1" ht="16.5" customHeight="1">
      <c r="B280" s="47"/>
      <c r="C280" s="222" t="s">
        <v>550</v>
      </c>
      <c r="D280" s="222" t="s">
        <v>147</v>
      </c>
      <c r="E280" s="223" t="s">
        <v>551</v>
      </c>
      <c r="F280" s="224" t="s">
        <v>552</v>
      </c>
      <c r="G280" s="225" t="s">
        <v>183</v>
      </c>
      <c r="H280" s="226">
        <v>4.2619999999999996</v>
      </c>
      <c r="I280" s="227"/>
      <c r="J280" s="228">
        <f>ROUND(I280*H280,2)</f>
        <v>0</v>
      </c>
      <c r="K280" s="224" t="s">
        <v>151</v>
      </c>
      <c r="L280" s="73"/>
      <c r="M280" s="229" t="s">
        <v>80</v>
      </c>
      <c r="N280" s="230" t="s">
        <v>52</v>
      </c>
      <c r="O280" s="48"/>
      <c r="P280" s="231">
        <f>O280*H280</f>
        <v>0</v>
      </c>
      <c r="Q280" s="231">
        <v>3.19015</v>
      </c>
      <c r="R280" s="231">
        <f>Q280*H280</f>
        <v>13.596419299999999</v>
      </c>
      <c r="S280" s="231">
        <v>0</v>
      </c>
      <c r="T280" s="232">
        <f>S280*H280</f>
        <v>0</v>
      </c>
      <c r="AR280" s="24" t="s">
        <v>152</v>
      </c>
      <c r="AT280" s="24" t="s">
        <v>147</v>
      </c>
      <c r="AU280" s="24" t="s">
        <v>92</v>
      </c>
      <c r="AY280" s="24" t="s">
        <v>145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24" t="s">
        <v>90</v>
      </c>
      <c r="BK280" s="233">
        <f>ROUND(I280*H280,2)</f>
        <v>0</v>
      </c>
      <c r="BL280" s="24" t="s">
        <v>152</v>
      </c>
      <c r="BM280" s="24" t="s">
        <v>553</v>
      </c>
    </row>
    <row r="281" s="1" customFormat="1">
      <c r="B281" s="47"/>
      <c r="C281" s="75"/>
      <c r="D281" s="234" t="s">
        <v>154</v>
      </c>
      <c r="E281" s="75"/>
      <c r="F281" s="235" t="s">
        <v>554</v>
      </c>
      <c r="G281" s="75"/>
      <c r="H281" s="75"/>
      <c r="I281" s="192"/>
      <c r="J281" s="75"/>
      <c r="K281" s="75"/>
      <c r="L281" s="73"/>
      <c r="M281" s="236"/>
      <c r="N281" s="48"/>
      <c r="O281" s="48"/>
      <c r="P281" s="48"/>
      <c r="Q281" s="48"/>
      <c r="R281" s="48"/>
      <c r="S281" s="48"/>
      <c r="T281" s="96"/>
      <c r="AT281" s="24" t="s">
        <v>154</v>
      </c>
      <c r="AU281" s="24" t="s">
        <v>92</v>
      </c>
    </row>
    <row r="282" s="11" customFormat="1">
      <c r="B282" s="237"/>
      <c r="C282" s="238"/>
      <c r="D282" s="234" t="s">
        <v>156</v>
      </c>
      <c r="E282" s="239" t="s">
        <v>80</v>
      </c>
      <c r="F282" s="240" t="s">
        <v>350</v>
      </c>
      <c r="G282" s="238"/>
      <c r="H282" s="241">
        <v>4.7699999999999996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AT282" s="247" t="s">
        <v>156</v>
      </c>
      <c r="AU282" s="247" t="s">
        <v>92</v>
      </c>
      <c r="AV282" s="11" t="s">
        <v>92</v>
      </c>
      <c r="AW282" s="11" t="s">
        <v>44</v>
      </c>
      <c r="AX282" s="11" t="s">
        <v>82</v>
      </c>
      <c r="AY282" s="247" t="s">
        <v>145</v>
      </c>
    </row>
    <row r="283" s="11" customFormat="1">
      <c r="B283" s="237"/>
      <c r="C283" s="238"/>
      <c r="D283" s="234" t="s">
        <v>156</v>
      </c>
      <c r="E283" s="239" t="s">
        <v>80</v>
      </c>
      <c r="F283" s="240" t="s">
        <v>555</v>
      </c>
      <c r="G283" s="238"/>
      <c r="H283" s="241">
        <v>-0.50800000000000001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AT283" s="247" t="s">
        <v>156</v>
      </c>
      <c r="AU283" s="247" t="s">
        <v>92</v>
      </c>
      <c r="AV283" s="11" t="s">
        <v>92</v>
      </c>
      <c r="AW283" s="11" t="s">
        <v>44</v>
      </c>
      <c r="AX283" s="11" t="s">
        <v>82</v>
      </c>
      <c r="AY283" s="247" t="s">
        <v>145</v>
      </c>
    </row>
    <row r="284" s="12" customFormat="1">
      <c r="B284" s="248"/>
      <c r="C284" s="249"/>
      <c r="D284" s="234" t="s">
        <v>156</v>
      </c>
      <c r="E284" s="250" t="s">
        <v>80</v>
      </c>
      <c r="F284" s="251" t="s">
        <v>166</v>
      </c>
      <c r="G284" s="249"/>
      <c r="H284" s="252">
        <v>4.2619999999999996</v>
      </c>
      <c r="I284" s="253"/>
      <c r="J284" s="249"/>
      <c r="K284" s="249"/>
      <c r="L284" s="254"/>
      <c r="M284" s="255"/>
      <c r="N284" s="256"/>
      <c r="O284" s="256"/>
      <c r="P284" s="256"/>
      <c r="Q284" s="256"/>
      <c r="R284" s="256"/>
      <c r="S284" s="256"/>
      <c r="T284" s="257"/>
      <c r="AT284" s="258" t="s">
        <v>156</v>
      </c>
      <c r="AU284" s="258" t="s">
        <v>92</v>
      </c>
      <c r="AV284" s="12" t="s">
        <v>152</v>
      </c>
      <c r="AW284" s="12" t="s">
        <v>44</v>
      </c>
      <c r="AX284" s="12" t="s">
        <v>90</v>
      </c>
      <c r="AY284" s="258" t="s">
        <v>145</v>
      </c>
    </row>
    <row r="285" s="10" customFormat="1" ht="29.88" customHeight="1">
      <c r="B285" s="206"/>
      <c r="C285" s="207"/>
      <c r="D285" s="208" t="s">
        <v>81</v>
      </c>
      <c r="E285" s="220" t="s">
        <v>92</v>
      </c>
      <c r="F285" s="220" t="s">
        <v>158</v>
      </c>
      <c r="G285" s="207"/>
      <c r="H285" s="207"/>
      <c r="I285" s="210"/>
      <c r="J285" s="221">
        <f>BK285</f>
        <v>0</v>
      </c>
      <c r="K285" s="207"/>
      <c r="L285" s="212"/>
      <c r="M285" s="213"/>
      <c r="N285" s="214"/>
      <c r="O285" s="214"/>
      <c r="P285" s="215">
        <f>SUM(P286:P300)</f>
        <v>0</v>
      </c>
      <c r="Q285" s="214"/>
      <c r="R285" s="215">
        <f>SUM(R286:R300)</f>
        <v>5.7600000000000004E-05</v>
      </c>
      <c r="S285" s="214"/>
      <c r="T285" s="216">
        <f>SUM(T286:T300)</f>
        <v>0</v>
      </c>
      <c r="AR285" s="217" t="s">
        <v>90</v>
      </c>
      <c r="AT285" s="218" t="s">
        <v>81</v>
      </c>
      <c r="AU285" s="218" t="s">
        <v>90</v>
      </c>
      <c r="AY285" s="217" t="s">
        <v>145</v>
      </c>
      <c r="BK285" s="219">
        <f>SUM(BK286:BK300)</f>
        <v>0</v>
      </c>
    </row>
    <row r="286" s="1" customFormat="1" ht="38.25" customHeight="1">
      <c r="B286" s="47"/>
      <c r="C286" s="222" t="s">
        <v>556</v>
      </c>
      <c r="D286" s="222" t="s">
        <v>147</v>
      </c>
      <c r="E286" s="223" t="s">
        <v>557</v>
      </c>
      <c r="F286" s="224" t="s">
        <v>558</v>
      </c>
      <c r="G286" s="225" t="s">
        <v>239</v>
      </c>
      <c r="H286" s="226">
        <v>17</v>
      </c>
      <c r="I286" s="227"/>
      <c r="J286" s="228">
        <f>ROUND(I286*H286,2)</f>
        <v>0</v>
      </c>
      <c r="K286" s="224" t="s">
        <v>151</v>
      </c>
      <c r="L286" s="73"/>
      <c r="M286" s="229" t="s">
        <v>80</v>
      </c>
      <c r="N286" s="230" t="s">
        <v>52</v>
      </c>
      <c r="O286" s="48"/>
      <c r="P286" s="231">
        <f>O286*H286</f>
        <v>0</v>
      </c>
      <c r="Q286" s="231">
        <v>0</v>
      </c>
      <c r="R286" s="231">
        <f>Q286*H286</f>
        <v>0</v>
      </c>
      <c r="S286" s="231">
        <v>0</v>
      </c>
      <c r="T286" s="232">
        <f>S286*H286</f>
        <v>0</v>
      </c>
      <c r="AR286" s="24" t="s">
        <v>152</v>
      </c>
      <c r="AT286" s="24" t="s">
        <v>147</v>
      </c>
      <c r="AU286" s="24" t="s">
        <v>92</v>
      </c>
      <c r="AY286" s="24" t="s">
        <v>145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24" t="s">
        <v>90</v>
      </c>
      <c r="BK286" s="233">
        <f>ROUND(I286*H286,2)</f>
        <v>0</v>
      </c>
      <c r="BL286" s="24" t="s">
        <v>152</v>
      </c>
      <c r="BM286" s="24" t="s">
        <v>559</v>
      </c>
    </row>
    <row r="287" s="1" customFormat="1">
      <c r="B287" s="47"/>
      <c r="C287" s="75"/>
      <c r="D287" s="234" t="s">
        <v>154</v>
      </c>
      <c r="E287" s="75"/>
      <c r="F287" s="235" t="s">
        <v>560</v>
      </c>
      <c r="G287" s="75"/>
      <c r="H287" s="75"/>
      <c r="I287" s="192"/>
      <c r="J287" s="75"/>
      <c r="K287" s="75"/>
      <c r="L287" s="73"/>
      <c r="M287" s="236"/>
      <c r="N287" s="48"/>
      <c r="O287" s="48"/>
      <c r="P287" s="48"/>
      <c r="Q287" s="48"/>
      <c r="R287" s="48"/>
      <c r="S287" s="48"/>
      <c r="T287" s="96"/>
      <c r="AT287" s="24" t="s">
        <v>154</v>
      </c>
      <c r="AU287" s="24" t="s">
        <v>92</v>
      </c>
    </row>
    <row r="288" s="11" customFormat="1">
      <c r="B288" s="237"/>
      <c r="C288" s="238"/>
      <c r="D288" s="234" t="s">
        <v>156</v>
      </c>
      <c r="E288" s="239" t="s">
        <v>80</v>
      </c>
      <c r="F288" s="240" t="s">
        <v>561</v>
      </c>
      <c r="G288" s="238"/>
      <c r="H288" s="241">
        <v>11.699999999999999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AT288" s="247" t="s">
        <v>156</v>
      </c>
      <c r="AU288" s="247" t="s">
        <v>92</v>
      </c>
      <c r="AV288" s="11" t="s">
        <v>92</v>
      </c>
      <c r="AW288" s="11" t="s">
        <v>44</v>
      </c>
      <c r="AX288" s="11" t="s">
        <v>82</v>
      </c>
      <c r="AY288" s="247" t="s">
        <v>145</v>
      </c>
    </row>
    <row r="289" s="11" customFormat="1">
      <c r="B289" s="237"/>
      <c r="C289" s="238"/>
      <c r="D289" s="234" t="s">
        <v>156</v>
      </c>
      <c r="E289" s="239" t="s">
        <v>80</v>
      </c>
      <c r="F289" s="240" t="s">
        <v>562</v>
      </c>
      <c r="G289" s="238"/>
      <c r="H289" s="241">
        <v>5.2999999999999998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AT289" s="247" t="s">
        <v>156</v>
      </c>
      <c r="AU289" s="247" t="s">
        <v>92</v>
      </c>
      <c r="AV289" s="11" t="s">
        <v>92</v>
      </c>
      <c r="AW289" s="11" t="s">
        <v>44</v>
      </c>
      <c r="AX289" s="11" t="s">
        <v>82</v>
      </c>
      <c r="AY289" s="247" t="s">
        <v>145</v>
      </c>
    </row>
    <row r="290" s="12" customFormat="1">
      <c r="B290" s="248"/>
      <c r="C290" s="249"/>
      <c r="D290" s="234" t="s">
        <v>156</v>
      </c>
      <c r="E290" s="250" t="s">
        <v>80</v>
      </c>
      <c r="F290" s="251" t="s">
        <v>166</v>
      </c>
      <c r="G290" s="249"/>
      <c r="H290" s="252">
        <v>17</v>
      </c>
      <c r="I290" s="253"/>
      <c r="J290" s="249"/>
      <c r="K290" s="249"/>
      <c r="L290" s="254"/>
      <c r="M290" s="255"/>
      <c r="N290" s="256"/>
      <c r="O290" s="256"/>
      <c r="P290" s="256"/>
      <c r="Q290" s="256"/>
      <c r="R290" s="256"/>
      <c r="S290" s="256"/>
      <c r="T290" s="257"/>
      <c r="AT290" s="258" t="s">
        <v>156</v>
      </c>
      <c r="AU290" s="258" t="s">
        <v>92</v>
      </c>
      <c r="AV290" s="12" t="s">
        <v>152</v>
      </c>
      <c r="AW290" s="12" t="s">
        <v>44</v>
      </c>
      <c r="AX290" s="12" t="s">
        <v>90</v>
      </c>
      <c r="AY290" s="258" t="s">
        <v>145</v>
      </c>
    </row>
    <row r="291" s="1" customFormat="1" ht="16.5" customHeight="1">
      <c r="B291" s="47"/>
      <c r="C291" s="222" t="s">
        <v>563</v>
      </c>
      <c r="D291" s="222" t="s">
        <v>147</v>
      </c>
      <c r="E291" s="223" t="s">
        <v>564</v>
      </c>
      <c r="F291" s="224" t="s">
        <v>565</v>
      </c>
      <c r="G291" s="225" t="s">
        <v>239</v>
      </c>
      <c r="H291" s="226">
        <v>2.8799999999999999</v>
      </c>
      <c r="I291" s="227"/>
      <c r="J291" s="228">
        <f>ROUND(I291*H291,2)</f>
        <v>0</v>
      </c>
      <c r="K291" s="224" t="s">
        <v>151</v>
      </c>
      <c r="L291" s="73"/>
      <c r="M291" s="229" t="s">
        <v>80</v>
      </c>
      <c r="N291" s="230" t="s">
        <v>52</v>
      </c>
      <c r="O291" s="48"/>
      <c r="P291" s="231">
        <f>O291*H291</f>
        <v>0</v>
      </c>
      <c r="Q291" s="231">
        <v>2.0000000000000002E-05</v>
      </c>
      <c r="R291" s="231">
        <f>Q291*H291</f>
        <v>5.7600000000000004E-05</v>
      </c>
      <c r="S291" s="231">
        <v>0</v>
      </c>
      <c r="T291" s="232">
        <f>S291*H291</f>
        <v>0</v>
      </c>
      <c r="AR291" s="24" t="s">
        <v>152</v>
      </c>
      <c r="AT291" s="24" t="s">
        <v>147</v>
      </c>
      <c r="AU291" s="24" t="s">
        <v>92</v>
      </c>
      <c r="AY291" s="24" t="s">
        <v>145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24" t="s">
        <v>90</v>
      </c>
      <c r="BK291" s="233">
        <f>ROUND(I291*H291,2)</f>
        <v>0</v>
      </c>
      <c r="BL291" s="24" t="s">
        <v>152</v>
      </c>
      <c r="BM291" s="24" t="s">
        <v>566</v>
      </c>
    </row>
    <row r="292" s="1" customFormat="1">
      <c r="B292" s="47"/>
      <c r="C292" s="75"/>
      <c r="D292" s="234" t="s">
        <v>154</v>
      </c>
      <c r="E292" s="75"/>
      <c r="F292" s="235" t="s">
        <v>567</v>
      </c>
      <c r="G292" s="75"/>
      <c r="H292" s="75"/>
      <c r="I292" s="192"/>
      <c r="J292" s="75"/>
      <c r="K292" s="75"/>
      <c r="L292" s="73"/>
      <c r="M292" s="236"/>
      <c r="N292" s="48"/>
      <c r="O292" s="48"/>
      <c r="P292" s="48"/>
      <c r="Q292" s="48"/>
      <c r="R292" s="48"/>
      <c r="S292" s="48"/>
      <c r="T292" s="96"/>
      <c r="AT292" s="24" t="s">
        <v>154</v>
      </c>
      <c r="AU292" s="24" t="s">
        <v>92</v>
      </c>
    </row>
    <row r="293" s="11" customFormat="1">
      <c r="B293" s="237"/>
      <c r="C293" s="238"/>
      <c r="D293" s="234" t="s">
        <v>156</v>
      </c>
      <c r="E293" s="239" t="s">
        <v>80</v>
      </c>
      <c r="F293" s="240" t="s">
        <v>568</v>
      </c>
      <c r="G293" s="238"/>
      <c r="H293" s="241">
        <v>2.8799999999999999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156</v>
      </c>
      <c r="AU293" s="247" t="s">
        <v>92</v>
      </c>
      <c r="AV293" s="11" t="s">
        <v>92</v>
      </c>
      <c r="AW293" s="11" t="s">
        <v>44</v>
      </c>
      <c r="AX293" s="11" t="s">
        <v>90</v>
      </c>
      <c r="AY293" s="247" t="s">
        <v>145</v>
      </c>
    </row>
    <row r="294" s="1" customFormat="1" ht="16.5" customHeight="1">
      <c r="B294" s="47"/>
      <c r="C294" s="222" t="s">
        <v>569</v>
      </c>
      <c r="D294" s="222" t="s">
        <v>147</v>
      </c>
      <c r="E294" s="223" t="s">
        <v>570</v>
      </c>
      <c r="F294" s="224" t="s">
        <v>571</v>
      </c>
      <c r="G294" s="225" t="s">
        <v>239</v>
      </c>
      <c r="H294" s="226">
        <v>872.65999999999997</v>
      </c>
      <c r="I294" s="227"/>
      <c r="J294" s="228">
        <f>ROUND(I294*H294,2)</f>
        <v>0</v>
      </c>
      <c r="K294" s="224" t="s">
        <v>151</v>
      </c>
      <c r="L294" s="73"/>
      <c r="M294" s="229" t="s">
        <v>80</v>
      </c>
      <c r="N294" s="230" t="s">
        <v>52</v>
      </c>
      <c r="O294" s="48"/>
      <c r="P294" s="231">
        <f>O294*H294</f>
        <v>0</v>
      </c>
      <c r="Q294" s="231">
        <v>0</v>
      </c>
      <c r="R294" s="231">
        <f>Q294*H294</f>
        <v>0</v>
      </c>
      <c r="S294" s="231">
        <v>0</v>
      </c>
      <c r="T294" s="232">
        <f>S294*H294</f>
        <v>0</v>
      </c>
      <c r="AR294" s="24" t="s">
        <v>152</v>
      </c>
      <c r="AT294" s="24" t="s">
        <v>147</v>
      </c>
      <c r="AU294" s="24" t="s">
        <v>92</v>
      </c>
      <c r="AY294" s="24" t="s">
        <v>145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24" t="s">
        <v>90</v>
      </c>
      <c r="BK294" s="233">
        <f>ROUND(I294*H294,2)</f>
        <v>0</v>
      </c>
      <c r="BL294" s="24" t="s">
        <v>152</v>
      </c>
      <c r="BM294" s="24" t="s">
        <v>572</v>
      </c>
    </row>
    <row r="295" s="11" customFormat="1">
      <c r="B295" s="237"/>
      <c r="C295" s="238"/>
      <c r="D295" s="234" t="s">
        <v>156</v>
      </c>
      <c r="E295" s="239" t="s">
        <v>80</v>
      </c>
      <c r="F295" s="240" t="s">
        <v>573</v>
      </c>
      <c r="G295" s="238"/>
      <c r="H295" s="241">
        <v>650.15999999999997</v>
      </c>
      <c r="I295" s="242"/>
      <c r="J295" s="238"/>
      <c r="K295" s="238"/>
      <c r="L295" s="243"/>
      <c r="M295" s="244"/>
      <c r="N295" s="245"/>
      <c r="O295" s="245"/>
      <c r="P295" s="245"/>
      <c r="Q295" s="245"/>
      <c r="R295" s="245"/>
      <c r="S295" s="245"/>
      <c r="T295" s="246"/>
      <c r="AT295" s="247" t="s">
        <v>156</v>
      </c>
      <c r="AU295" s="247" t="s">
        <v>92</v>
      </c>
      <c r="AV295" s="11" t="s">
        <v>92</v>
      </c>
      <c r="AW295" s="11" t="s">
        <v>44</v>
      </c>
      <c r="AX295" s="11" t="s">
        <v>82</v>
      </c>
      <c r="AY295" s="247" t="s">
        <v>145</v>
      </c>
    </row>
    <row r="296" s="11" customFormat="1">
      <c r="B296" s="237"/>
      <c r="C296" s="238"/>
      <c r="D296" s="234" t="s">
        <v>156</v>
      </c>
      <c r="E296" s="239" t="s">
        <v>80</v>
      </c>
      <c r="F296" s="240" t="s">
        <v>574</v>
      </c>
      <c r="G296" s="238"/>
      <c r="H296" s="241">
        <v>142.5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AT296" s="247" t="s">
        <v>156</v>
      </c>
      <c r="AU296" s="247" t="s">
        <v>92</v>
      </c>
      <c r="AV296" s="11" t="s">
        <v>92</v>
      </c>
      <c r="AW296" s="11" t="s">
        <v>44</v>
      </c>
      <c r="AX296" s="11" t="s">
        <v>82</v>
      </c>
      <c r="AY296" s="247" t="s">
        <v>145</v>
      </c>
    </row>
    <row r="297" s="11" customFormat="1">
      <c r="B297" s="237"/>
      <c r="C297" s="238"/>
      <c r="D297" s="234" t="s">
        <v>156</v>
      </c>
      <c r="E297" s="239" t="s">
        <v>80</v>
      </c>
      <c r="F297" s="240" t="s">
        <v>575</v>
      </c>
      <c r="G297" s="238"/>
      <c r="H297" s="241">
        <v>80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AT297" s="247" t="s">
        <v>156</v>
      </c>
      <c r="AU297" s="247" t="s">
        <v>92</v>
      </c>
      <c r="AV297" s="11" t="s">
        <v>92</v>
      </c>
      <c r="AW297" s="11" t="s">
        <v>44</v>
      </c>
      <c r="AX297" s="11" t="s">
        <v>82</v>
      </c>
      <c r="AY297" s="247" t="s">
        <v>145</v>
      </c>
    </row>
    <row r="298" s="12" customFormat="1">
      <c r="B298" s="248"/>
      <c r="C298" s="249"/>
      <c r="D298" s="234" t="s">
        <v>156</v>
      </c>
      <c r="E298" s="250" t="s">
        <v>80</v>
      </c>
      <c r="F298" s="251" t="s">
        <v>166</v>
      </c>
      <c r="G298" s="249"/>
      <c r="H298" s="252">
        <v>872.65999999999997</v>
      </c>
      <c r="I298" s="253"/>
      <c r="J298" s="249"/>
      <c r="K298" s="249"/>
      <c r="L298" s="254"/>
      <c r="M298" s="255"/>
      <c r="N298" s="256"/>
      <c r="O298" s="256"/>
      <c r="P298" s="256"/>
      <c r="Q298" s="256"/>
      <c r="R298" s="256"/>
      <c r="S298" s="256"/>
      <c r="T298" s="257"/>
      <c r="AT298" s="258" t="s">
        <v>156</v>
      </c>
      <c r="AU298" s="258" t="s">
        <v>92</v>
      </c>
      <c r="AV298" s="12" t="s">
        <v>152</v>
      </c>
      <c r="AW298" s="12" t="s">
        <v>44</v>
      </c>
      <c r="AX298" s="12" t="s">
        <v>90</v>
      </c>
      <c r="AY298" s="258" t="s">
        <v>145</v>
      </c>
    </row>
    <row r="299" s="1" customFormat="1" ht="16.5" customHeight="1">
      <c r="B299" s="47"/>
      <c r="C299" s="222" t="s">
        <v>576</v>
      </c>
      <c r="D299" s="222" t="s">
        <v>147</v>
      </c>
      <c r="E299" s="223" t="s">
        <v>577</v>
      </c>
      <c r="F299" s="224" t="s">
        <v>578</v>
      </c>
      <c r="G299" s="225" t="s">
        <v>239</v>
      </c>
      <c r="H299" s="226">
        <v>101.45</v>
      </c>
      <c r="I299" s="227"/>
      <c r="J299" s="228">
        <f>ROUND(I299*H299,2)</f>
        <v>0</v>
      </c>
      <c r="K299" s="224" t="s">
        <v>151</v>
      </c>
      <c r="L299" s="73"/>
      <c r="M299" s="229" t="s">
        <v>80</v>
      </c>
      <c r="N299" s="230" t="s">
        <v>52</v>
      </c>
      <c r="O299" s="48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AR299" s="24" t="s">
        <v>152</v>
      </c>
      <c r="AT299" s="24" t="s">
        <v>147</v>
      </c>
      <c r="AU299" s="24" t="s">
        <v>92</v>
      </c>
      <c r="AY299" s="24" t="s">
        <v>145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24" t="s">
        <v>90</v>
      </c>
      <c r="BK299" s="233">
        <f>ROUND(I299*H299,2)</f>
        <v>0</v>
      </c>
      <c r="BL299" s="24" t="s">
        <v>152</v>
      </c>
      <c r="BM299" s="24" t="s">
        <v>579</v>
      </c>
    </row>
    <row r="300" s="11" customFormat="1">
      <c r="B300" s="237"/>
      <c r="C300" s="238"/>
      <c r="D300" s="234" t="s">
        <v>156</v>
      </c>
      <c r="E300" s="239" t="s">
        <v>80</v>
      </c>
      <c r="F300" s="240" t="s">
        <v>580</v>
      </c>
      <c r="G300" s="238"/>
      <c r="H300" s="241">
        <v>101.45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AT300" s="247" t="s">
        <v>156</v>
      </c>
      <c r="AU300" s="247" t="s">
        <v>92</v>
      </c>
      <c r="AV300" s="11" t="s">
        <v>92</v>
      </c>
      <c r="AW300" s="11" t="s">
        <v>44</v>
      </c>
      <c r="AX300" s="11" t="s">
        <v>90</v>
      </c>
      <c r="AY300" s="247" t="s">
        <v>145</v>
      </c>
    </row>
    <row r="301" s="10" customFormat="1" ht="29.88" customHeight="1">
      <c r="B301" s="206"/>
      <c r="C301" s="207"/>
      <c r="D301" s="208" t="s">
        <v>81</v>
      </c>
      <c r="E301" s="220" t="s">
        <v>167</v>
      </c>
      <c r="F301" s="220" t="s">
        <v>186</v>
      </c>
      <c r="G301" s="207"/>
      <c r="H301" s="207"/>
      <c r="I301" s="210"/>
      <c r="J301" s="221">
        <f>BK301</f>
        <v>0</v>
      </c>
      <c r="K301" s="207"/>
      <c r="L301" s="212"/>
      <c r="M301" s="213"/>
      <c r="N301" s="214"/>
      <c r="O301" s="214"/>
      <c r="P301" s="215">
        <f>SUM(P302:P369)</f>
        <v>0</v>
      </c>
      <c r="Q301" s="214"/>
      <c r="R301" s="215">
        <f>SUM(R302:R369)</f>
        <v>13.99079454</v>
      </c>
      <c r="S301" s="214"/>
      <c r="T301" s="216">
        <f>SUM(T302:T369)</f>
        <v>0</v>
      </c>
      <c r="AR301" s="217" t="s">
        <v>90</v>
      </c>
      <c r="AT301" s="218" t="s">
        <v>81</v>
      </c>
      <c r="AU301" s="218" t="s">
        <v>90</v>
      </c>
      <c r="AY301" s="217" t="s">
        <v>145</v>
      </c>
      <c r="BK301" s="219">
        <f>SUM(BK302:BK369)</f>
        <v>0</v>
      </c>
    </row>
    <row r="302" s="1" customFormat="1" ht="25.5" customHeight="1">
      <c r="B302" s="47"/>
      <c r="C302" s="222" t="s">
        <v>581</v>
      </c>
      <c r="D302" s="222" t="s">
        <v>147</v>
      </c>
      <c r="E302" s="223" t="s">
        <v>582</v>
      </c>
      <c r="F302" s="224" t="s">
        <v>583</v>
      </c>
      <c r="G302" s="225" t="s">
        <v>183</v>
      </c>
      <c r="H302" s="226">
        <v>2.5379999999999998</v>
      </c>
      <c r="I302" s="227"/>
      <c r="J302" s="228">
        <f>ROUND(I302*H302,2)</f>
        <v>0</v>
      </c>
      <c r="K302" s="224" t="s">
        <v>151</v>
      </c>
      <c r="L302" s="73"/>
      <c r="M302" s="229" t="s">
        <v>80</v>
      </c>
      <c r="N302" s="230" t="s">
        <v>52</v>
      </c>
      <c r="O302" s="48"/>
      <c r="P302" s="231">
        <f>O302*H302</f>
        <v>0</v>
      </c>
      <c r="Q302" s="231">
        <v>2.5106999999999999</v>
      </c>
      <c r="R302" s="231">
        <f>Q302*H302</f>
        <v>6.3721565999999994</v>
      </c>
      <c r="S302" s="231">
        <v>0</v>
      </c>
      <c r="T302" s="232">
        <f>S302*H302</f>
        <v>0</v>
      </c>
      <c r="AR302" s="24" t="s">
        <v>152</v>
      </c>
      <c r="AT302" s="24" t="s">
        <v>147</v>
      </c>
      <c r="AU302" s="24" t="s">
        <v>92</v>
      </c>
      <c r="AY302" s="24" t="s">
        <v>145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24" t="s">
        <v>90</v>
      </c>
      <c r="BK302" s="233">
        <f>ROUND(I302*H302,2)</f>
        <v>0</v>
      </c>
      <c r="BL302" s="24" t="s">
        <v>152</v>
      </c>
      <c r="BM302" s="24" t="s">
        <v>584</v>
      </c>
    </row>
    <row r="303" s="14" customFormat="1">
      <c r="B303" s="280"/>
      <c r="C303" s="281"/>
      <c r="D303" s="234" t="s">
        <v>156</v>
      </c>
      <c r="E303" s="282" t="s">
        <v>80</v>
      </c>
      <c r="F303" s="283" t="s">
        <v>585</v>
      </c>
      <c r="G303" s="281"/>
      <c r="H303" s="282" t="s">
        <v>80</v>
      </c>
      <c r="I303" s="284"/>
      <c r="J303" s="281"/>
      <c r="K303" s="281"/>
      <c r="L303" s="285"/>
      <c r="M303" s="286"/>
      <c r="N303" s="287"/>
      <c r="O303" s="287"/>
      <c r="P303" s="287"/>
      <c r="Q303" s="287"/>
      <c r="R303" s="287"/>
      <c r="S303" s="287"/>
      <c r="T303" s="288"/>
      <c r="AT303" s="289" t="s">
        <v>156</v>
      </c>
      <c r="AU303" s="289" t="s">
        <v>92</v>
      </c>
      <c r="AV303" s="14" t="s">
        <v>90</v>
      </c>
      <c r="AW303" s="14" t="s">
        <v>44</v>
      </c>
      <c r="AX303" s="14" t="s">
        <v>82</v>
      </c>
      <c r="AY303" s="289" t="s">
        <v>145</v>
      </c>
    </row>
    <row r="304" s="11" customFormat="1">
      <c r="B304" s="237"/>
      <c r="C304" s="238"/>
      <c r="D304" s="234" t="s">
        <v>156</v>
      </c>
      <c r="E304" s="239" t="s">
        <v>80</v>
      </c>
      <c r="F304" s="240" t="s">
        <v>389</v>
      </c>
      <c r="G304" s="238"/>
      <c r="H304" s="241">
        <v>3.3399999999999999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AT304" s="247" t="s">
        <v>156</v>
      </c>
      <c r="AU304" s="247" t="s">
        <v>92</v>
      </c>
      <c r="AV304" s="11" t="s">
        <v>92</v>
      </c>
      <c r="AW304" s="11" t="s">
        <v>44</v>
      </c>
      <c r="AX304" s="11" t="s">
        <v>82</v>
      </c>
      <c r="AY304" s="247" t="s">
        <v>145</v>
      </c>
    </row>
    <row r="305" s="14" customFormat="1">
      <c r="B305" s="280"/>
      <c r="C305" s="281"/>
      <c r="D305" s="234" t="s">
        <v>156</v>
      </c>
      <c r="E305" s="282" t="s">
        <v>80</v>
      </c>
      <c r="F305" s="283" t="s">
        <v>586</v>
      </c>
      <c r="G305" s="281"/>
      <c r="H305" s="282" t="s">
        <v>80</v>
      </c>
      <c r="I305" s="284"/>
      <c r="J305" s="281"/>
      <c r="K305" s="281"/>
      <c r="L305" s="285"/>
      <c r="M305" s="286"/>
      <c r="N305" s="287"/>
      <c r="O305" s="287"/>
      <c r="P305" s="287"/>
      <c r="Q305" s="287"/>
      <c r="R305" s="287"/>
      <c r="S305" s="287"/>
      <c r="T305" s="288"/>
      <c r="AT305" s="289" t="s">
        <v>156</v>
      </c>
      <c r="AU305" s="289" t="s">
        <v>92</v>
      </c>
      <c r="AV305" s="14" t="s">
        <v>90</v>
      </c>
      <c r="AW305" s="14" t="s">
        <v>44</v>
      </c>
      <c r="AX305" s="14" t="s">
        <v>82</v>
      </c>
      <c r="AY305" s="289" t="s">
        <v>145</v>
      </c>
    </row>
    <row r="306" s="11" customFormat="1">
      <c r="B306" s="237"/>
      <c r="C306" s="238"/>
      <c r="D306" s="234" t="s">
        <v>156</v>
      </c>
      <c r="E306" s="239" t="s">
        <v>80</v>
      </c>
      <c r="F306" s="240" t="s">
        <v>391</v>
      </c>
      <c r="G306" s="238"/>
      <c r="H306" s="241">
        <v>1.2989999999999999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AT306" s="247" t="s">
        <v>156</v>
      </c>
      <c r="AU306" s="247" t="s">
        <v>92</v>
      </c>
      <c r="AV306" s="11" t="s">
        <v>92</v>
      </c>
      <c r="AW306" s="11" t="s">
        <v>44</v>
      </c>
      <c r="AX306" s="11" t="s">
        <v>82</v>
      </c>
      <c r="AY306" s="247" t="s">
        <v>145</v>
      </c>
    </row>
    <row r="307" s="11" customFormat="1">
      <c r="B307" s="237"/>
      <c r="C307" s="238"/>
      <c r="D307" s="234" t="s">
        <v>156</v>
      </c>
      <c r="E307" s="239" t="s">
        <v>80</v>
      </c>
      <c r="F307" s="240" t="s">
        <v>392</v>
      </c>
      <c r="G307" s="238"/>
      <c r="H307" s="241">
        <v>0.223</v>
      </c>
      <c r="I307" s="242"/>
      <c r="J307" s="238"/>
      <c r="K307" s="238"/>
      <c r="L307" s="243"/>
      <c r="M307" s="244"/>
      <c r="N307" s="245"/>
      <c r="O307" s="245"/>
      <c r="P307" s="245"/>
      <c r="Q307" s="245"/>
      <c r="R307" s="245"/>
      <c r="S307" s="245"/>
      <c r="T307" s="246"/>
      <c r="AT307" s="247" t="s">
        <v>156</v>
      </c>
      <c r="AU307" s="247" t="s">
        <v>92</v>
      </c>
      <c r="AV307" s="11" t="s">
        <v>92</v>
      </c>
      <c r="AW307" s="11" t="s">
        <v>44</v>
      </c>
      <c r="AX307" s="11" t="s">
        <v>82</v>
      </c>
      <c r="AY307" s="247" t="s">
        <v>145</v>
      </c>
    </row>
    <row r="308" s="14" customFormat="1">
      <c r="B308" s="280"/>
      <c r="C308" s="281"/>
      <c r="D308" s="234" t="s">
        <v>156</v>
      </c>
      <c r="E308" s="282" t="s">
        <v>80</v>
      </c>
      <c r="F308" s="283" t="s">
        <v>587</v>
      </c>
      <c r="G308" s="281"/>
      <c r="H308" s="282" t="s">
        <v>80</v>
      </c>
      <c r="I308" s="284"/>
      <c r="J308" s="281"/>
      <c r="K308" s="281"/>
      <c r="L308" s="285"/>
      <c r="M308" s="286"/>
      <c r="N308" s="287"/>
      <c r="O308" s="287"/>
      <c r="P308" s="287"/>
      <c r="Q308" s="287"/>
      <c r="R308" s="287"/>
      <c r="S308" s="287"/>
      <c r="T308" s="288"/>
      <c r="AT308" s="289" t="s">
        <v>156</v>
      </c>
      <c r="AU308" s="289" t="s">
        <v>92</v>
      </c>
      <c r="AV308" s="14" t="s">
        <v>90</v>
      </c>
      <c r="AW308" s="14" t="s">
        <v>44</v>
      </c>
      <c r="AX308" s="14" t="s">
        <v>82</v>
      </c>
      <c r="AY308" s="289" t="s">
        <v>145</v>
      </c>
    </row>
    <row r="309" s="11" customFormat="1">
      <c r="B309" s="237"/>
      <c r="C309" s="238"/>
      <c r="D309" s="234" t="s">
        <v>156</v>
      </c>
      <c r="E309" s="239" t="s">
        <v>80</v>
      </c>
      <c r="F309" s="240" t="s">
        <v>588</v>
      </c>
      <c r="G309" s="238"/>
      <c r="H309" s="241">
        <v>0.213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AT309" s="247" t="s">
        <v>156</v>
      </c>
      <c r="AU309" s="247" t="s">
        <v>92</v>
      </c>
      <c r="AV309" s="11" t="s">
        <v>92</v>
      </c>
      <c r="AW309" s="11" t="s">
        <v>44</v>
      </c>
      <c r="AX309" s="11" t="s">
        <v>82</v>
      </c>
      <c r="AY309" s="247" t="s">
        <v>145</v>
      </c>
    </row>
    <row r="310" s="13" customFormat="1">
      <c r="B310" s="259"/>
      <c r="C310" s="260"/>
      <c r="D310" s="234" t="s">
        <v>156</v>
      </c>
      <c r="E310" s="261" t="s">
        <v>80</v>
      </c>
      <c r="F310" s="262" t="s">
        <v>178</v>
      </c>
      <c r="G310" s="260"/>
      <c r="H310" s="263">
        <v>5.0750000000000002</v>
      </c>
      <c r="I310" s="264"/>
      <c r="J310" s="260"/>
      <c r="K310" s="260"/>
      <c r="L310" s="265"/>
      <c r="M310" s="266"/>
      <c r="N310" s="267"/>
      <c r="O310" s="267"/>
      <c r="P310" s="267"/>
      <c r="Q310" s="267"/>
      <c r="R310" s="267"/>
      <c r="S310" s="267"/>
      <c r="T310" s="268"/>
      <c r="AT310" s="269" t="s">
        <v>156</v>
      </c>
      <c r="AU310" s="269" t="s">
        <v>92</v>
      </c>
      <c r="AV310" s="13" t="s">
        <v>167</v>
      </c>
      <c r="AW310" s="13" t="s">
        <v>44</v>
      </c>
      <c r="AX310" s="13" t="s">
        <v>82</v>
      </c>
      <c r="AY310" s="269" t="s">
        <v>145</v>
      </c>
    </row>
    <row r="311" s="11" customFormat="1">
      <c r="B311" s="237"/>
      <c r="C311" s="238"/>
      <c r="D311" s="234" t="s">
        <v>156</v>
      </c>
      <c r="E311" s="239" t="s">
        <v>80</v>
      </c>
      <c r="F311" s="240" t="s">
        <v>589</v>
      </c>
      <c r="G311" s="238"/>
      <c r="H311" s="241">
        <v>2.5379999999999998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AT311" s="247" t="s">
        <v>156</v>
      </c>
      <c r="AU311" s="247" t="s">
        <v>92</v>
      </c>
      <c r="AV311" s="11" t="s">
        <v>92</v>
      </c>
      <c r="AW311" s="11" t="s">
        <v>44</v>
      </c>
      <c r="AX311" s="11" t="s">
        <v>90</v>
      </c>
      <c r="AY311" s="247" t="s">
        <v>145</v>
      </c>
    </row>
    <row r="312" s="1" customFormat="1" ht="25.5" customHeight="1">
      <c r="B312" s="47"/>
      <c r="C312" s="222" t="s">
        <v>590</v>
      </c>
      <c r="D312" s="222" t="s">
        <v>147</v>
      </c>
      <c r="E312" s="223" t="s">
        <v>591</v>
      </c>
      <c r="F312" s="224" t="s">
        <v>592</v>
      </c>
      <c r="G312" s="225" t="s">
        <v>183</v>
      </c>
      <c r="H312" s="226">
        <v>2.5379999999999998</v>
      </c>
      <c r="I312" s="227"/>
      <c r="J312" s="228">
        <f>ROUND(I312*H312,2)</f>
        <v>0</v>
      </c>
      <c r="K312" s="224" t="s">
        <v>151</v>
      </c>
      <c r="L312" s="73"/>
      <c r="M312" s="229" t="s">
        <v>80</v>
      </c>
      <c r="N312" s="230" t="s">
        <v>52</v>
      </c>
      <c r="O312" s="48"/>
      <c r="P312" s="231">
        <f>O312*H312</f>
        <v>0</v>
      </c>
      <c r="Q312" s="231">
        <v>0</v>
      </c>
      <c r="R312" s="231">
        <f>Q312*H312</f>
        <v>0</v>
      </c>
      <c r="S312" s="231">
        <v>0</v>
      </c>
      <c r="T312" s="232">
        <f>S312*H312</f>
        <v>0</v>
      </c>
      <c r="AR312" s="24" t="s">
        <v>152</v>
      </c>
      <c r="AT312" s="24" t="s">
        <v>147</v>
      </c>
      <c r="AU312" s="24" t="s">
        <v>92</v>
      </c>
      <c r="AY312" s="24" t="s">
        <v>145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24" t="s">
        <v>90</v>
      </c>
      <c r="BK312" s="233">
        <f>ROUND(I312*H312,2)</f>
        <v>0</v>
      </c>
      <c r="BL312" s="24" t="s">
        <v>152</v>
      </c>
      <c r="BM312" s="24" t="s">
        <v>593</v>
      </c>
    </row>
    <row r="313" s="11" customFormat="1">
      <c r="B313" s="237"/>
      <c r="C313" s="238"/>
      <c r="D313" s="234" t="s">
        <v>156</v>
      </c>
      <c r="E313" s="239" t="s">
        <v>80</v>
      </c>
      <c r="F313" s="240" t="s">
        <v>594</v>
      </c>
      <c r="G313" s="238"/>
      <c r="H313" s="241">
        <v>2.5379999999999998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AT313" s="247" t="s">
        <v>156</v>
      </c>
      <c r="AU313" s="247" t="s">
        <v>92</v>
      </c>
      <c r="AV313" s="11" t="s">
        <v>92</v>
      </c>
      <c r="AW313" s="11" t="s">
        <v>44</v>
      </c>
      <c r="AX313" s="11" t="s">
        <v>90</v>
      </c>
      <c r="AY313" s="247" t="s">
        <v>145</v>
      </c>
    </row>
    <row r="314" s="1" customFormat="1" ht="25.5" customHeight="1">
      <c r="B314" s="47"/>
      <c r="C314" s="222" t="s">
        <v>595</v>
      </c>
      <c r="D314" s="222" t="s">
        <v>147</v>
      </c>
      <c r="E314" s="223" t="s">
        <v>596</v>
      </c>
      <c r="F314" s="224" t="s">
        <v>597</v>
      </c>
      <c r="G314" s="225" t="s">
        <v>239</v>
      </c>
      <c r="H314" s="226">
        <v>18.631</v>
      </c>
      <c r="I314" s="227"/>
      <c r="J314" s="228">
        <f>ROUND(I314*H314,2)</f>
        <v>0</v>
      </c>
      <c r="K314" s="224" t="s">
        <v>151</v>
      </c>
      <c r="L314" s="73"/>
      <c r="M314" s="229" t="s">
        <v>80</v>
      </c>
      <c r="N314" s="230" t="s">
        <v>52</v>
      </c>
      <c r="O314" s="48"/>
      <c r="P314" s="231">
        <f>O314*H314</f>
        <v>0</v>
      </c>
      <c r="Q314" s="231">
        <v>0.0035400000000000002</v>
      </c>
      <c r="R314" s="231">
        <f>Q314*H314</f>
        <v>0.065953740000000011</v>
      </c>
      <c r="S314" s="231">
        <v>0</v>
      </c>
      <c r="T314" s="232">
        <f>S314*H314</f>
        <v>0</v>
      </c>
      <c r="AR314" s="24" t="s">
        <v>152</v>
      </c>
      <c r="AT314" s="24" t="s">
        <v>147</v>
      </c>
      <c r="AU314" s="24" t="s">
        <v>92</v>
      </c>
      <c r="AY314" s="24" t="s">
        <v>145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24" t="s">
        <v>90</v>
      </c>
      <c r="BK314" s="233">
        <f>ROUND(I314*H314,2)</f>
        <v>0</v>
      </c>
      <c r="BL314" s="24" t="s">
        <v>152</v>
      </c>
      <c r="BM314" s="24" t="s">
        <v>598</v>
      </c>
    </row>
    <row r="315" s="14" customFormat="1">
      <c r="B315" s="280"/>
      <c r="C315" s="281"/>
      <c r="D315" s="234" t="s">
        <v>156</v>
      </c>
      <c r="E315" s="282" t="s">
        <v>80</v>
      </c>
      <c r="F315" s="283" t="s">
        <v>599</v>
      </c>
      <c r="G315" s="281"/>
      <c r="H315" s="282" t="s">
        <v>80</v>
      </c>
      <c r="I315" s="284"/>
      <c r="J315" s="281"/>
      <c r="K315" s="281"/>
      <c r="L315" s="285"/>
      <c r="M315" s="286"/>
      <c r="N315" s="287"/>
      <c r="O315" s="287"/>
      <c r="P315" s="287"/>
      <c r="Q315" s="287"/>
      <c r="R315" s="287"/>
      <c r="S315" s="287"/>
      <c r="T315" s="288"/>
      <c r="AT315" s="289" t="s">
        <v>156</v>
      </c>
      <c r="AU315" s="289" t="s">
        <v>92</v>
      </c>
      <c r="AV315" s="14" t="s">
        <v>90</v>
      </c>
      <c r="AW315" s="14" t="s">
        <v>44</v>
      </c>
      <c r="AX315" s="14" t="s">
        <v>82</v>
      </c>
      <c r="AY315" s="289" t="s">
        <v>145</v>
      </c>
    </row>
    <row r="316" s="11" customFormat="1">
      <c r="B316" s="237"/>
      <c r="C316" s="238"/>
      <c r="D316" s="234" t="s">
        <v>156</v>
      </c>
      <c r="E316" s="239" t="s">
        <v>80</v>
      </c>
      <c r="F316" s="240" t="s">
        <v>600</v>
      </c>
      <c r="G316" s="238"/>
      <c r="H316" s="241">
        <v>24.523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AT316" s="247" t="s">
        <v>156</v>
      </c>
      <c r="AU316" s="247" t="s">
        <v>92</v>
      </c>
      <c r="AV316" s="11" t="s">
        <v>92</v>
      </c>
      <c r="AW316" s="11" t="s">
        <v>44</v>
      </c>
      <c r="AX316" s="11" t="s">
        <v>82</v>
      </c>
      <c r="AY316" s="247" t="s">
        <v>145</v>
      </c>
    </row>
    <row r="317" s="14" customFormat="1">
      <c r="B317" s="280"/>
      <c r="C317" s="281"/>
      <c r="D317" s="234" t="s">
        <v>156</v>
      </c>
      <c r="E317" s="282" t="s">
        <v>80</v>
      </c>
      <c r="F317" s="283" t="s">
        <v>586</v>
      </c>
      <c r="G317" s="281"/>
      <c r="H317" s="282" t="s">
        <v>80</v>
      </c>
      <c r="I317" s="284"/>
      <c r="J317" s="281"/>
      <c r="K317" s="281"/>
      <c r="L317" s="285"/>
      <c r="M317" s="286"/>
      <c r="N317" s="287"/>
      <c r="O317" s="287"/>
      <c r="P317" s="287"/>
      <c r="Q317" s="287"/>
      <c r="R317" s="287"/>
      <c r="S317" s="287"/>
      <c r="T317" s="288"/>
      <c r="AT317" s="289" t="s">
        <v>156</v>
      </c>
      <c r="AU317" s="289" t="s">
        <v>92</v>
      </c>
      <c r="AV317" s="14" t="s">
        <v>90</v>
      </c>
      <c r="AW317" s="14" t="s">
        <v>44</v>
      </c>
      <c r="AX317" s="14" t="s">
        <v>82</v>
      </c>
      <c r="AY317" s="289" t="s">
        <v>145</v>
      </c>
    </row>
    <row r="318" s="11" customFormat="1">
      <c r="B318" s="237"/>
      <c r="C318" s="238"/>
      <c r="D318" s="234" t="s">
        <v>156</v>
      </c>
      <c r="E318" s="239" t="s">
        <v>80</v>
      </c>
      <c r="F318" s="240" t="s">
        <v>601</v>
      </c>
      <c r="G318" s="238"/>
      <c r="H318" s="241">
        <v>9.5370000000000008</v>
      </c>
      <c r="I318" s="242"/>
      <c r="J318" s="238"/>
      <c r="K318" s="238"/>
      <c r="L318" s="243"/>
      <c r="M318" s="244"/>
      <c r="N318" s="245"/>
      <c r="O318" s="245"/>
      <c r="P318" s="245"/>
      <c r="Q318" s="245"/>
      <c r="R318" s="245"/>
      <c r="S318" s="245"/>
      <c r="T318" s="246"/>
      <c r="AT318" s="247" t="s">
        <v>156</v>
      </c>
      <c r="AU318" s="247" t="s">
        <v>92</v>
      </c>
      <c r="AV318" s="11" t="s">
        <v>92</v>
      </c>
      <c r="AW318" s="11" t="s">
        <v>44</v>
      </c>
      <c r="AX318" s="11" t="s">
        <v>82</v>
      </c>
      <c r="AY318" s="247" t="s">
        <v>145</v>
      </c>
    </row>
    <row r="319" s="11" customFormat="1">
      <c r="B319" s="237"/>
      <c r="C319" s="238"/>
      <c r="D319" s="234" t="s">
        <v>156</v>
      </c>
      <c r="E319" s="239" t="s">
        <v>80</v>
      </c>
      <c r="F319" s="240" t="s">
        <v>602</v>
      </c>
      <c r="G319" s="238"/>
      <c r="H319" s="241">
        <v>1.635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AT319" s="247" t="s">
        <v>156</v>
      </c>
      <c r="AU319" s="247" t="s">
        <v>92</v>
      </c>
      <c r="AV319" s="11" t="s">
        <v>92</v>
      </c>
      <c r="AW319" s="11" t="s">
        <v>44</v>
      </c>
      <c r="AX319" s="11" t="s">
        <v>82</v>
      </c>
      <c r="AY319" s="247" t="s">
        <v>145</v>
      </c>
    </row>
    <row r="320" s="14" customFormat="1">
      <c r="B320" s="280"/>
      <c r="C320" s="281"/>
      <c r="D320" s="234" t="s">
        <v>156</v>
      </c>
      <c r="E320" s="282" t="s">
        <v>80</v>
      </c>
      <c r="F320" s="283" t="s">
        <v>587</v>
      </c>
      <c r="G320" s="281"/>
      <c r="H320" s="282" t="s">
        <v>80</v>
      </c>
      <c r="I320" s="284"/>
      <c r="J320" s="281"/>
      <c r="K320" s="281"/>
      <c r="L320" s="285"/>
      <c r="M320" s="286"/>
      <c r="N320" s="287"/>
      <c r="O320" s="287"/>
      <c r="P320" s="287"/>
      <c r="Q320" s="287"/>
      <c r="R320" s="287"/>
      <c r="S320" s="287"/>
      <c r="T320" s="288"/>
      <c r="AT320" s="289" t="s">
        <v>156</v>
      </c>
      <c r="AU320" s="289" t="s">
        <v>92</v>
      </c>
      <c r="AV320" s="14" t="s">
        <v>90</v>
      </c>
      <c r="AW320" s="14" t="s">
        <v>44</v>
      </c>
      <c r="AX320" s="14" t="s">
        <v>82</v>
      </c>
      <c r="AY320" s="289" t="s">
        <v>145</v>
      </c>
    </row>
    <row r="321" s="11" customFormat="1">
      <c r="B321" s="237"/>
      <c r="C321" s="238"/>
      <c r="D321" s="234" t="s">
        <v>156</v>
      </c>
      <c r="E321" s="239" t="s">
        <v>80</v>
      </c>
      <c r="F321" s="240" t="s">
        <v>603</v>
      </c>
      <c r="G321" s="238"/>
      <c r="H321" s="241">
        <v>1.567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AT321" s="247" t="s">
        <v>156</v>
      </c>
      <c r="AU321" s="247" t="s">
        <v>92</v>
      </c>
      <c r="AV321" s="11" t="s">
        <v>92</v>
      </c>
      <c r="AW321" s="11" t="s">
        <v>44</v>
      </c>
      <c r="AX321" s="11" t="s">
        <v>82</v>
      </c>
      <c r="AY321" s="247" t="s">
        <v>145</v>
      </c>
    </row>
    <row r="322" s="13" customFormat="1">
      <c r="B322" s="259"/>
      <c r="C322" s="260"/>
      <c r="D322" s="234" t="s">
        <v>156</v>
      </c>
      <c r="E322" s="261" t="s">
        <v>80</v>
      </c>
      <c r="F322" s="262" t="s">
        <v>178</v>
      </c>
      <c r="G322" s="260"/>
      <c r="H322" s="263">
        <v>37.262</v>
      </c>
      <c r="I322" s="264"/>
      <c r="J322" s="260"/>
      <c r="K322" s="260"/>
      <c r="L322" s="265"/>
      <c r="M322" s="266"/>
      <c r="N322" s="267"/>
      <c r="O322" s="267"/>
      <c r="P322" s="267"/>
      <c r="Q322" s="267"/>
      <c r="R322" s="267"/>
      <c r="S322" s="267"/>
      <c r="T322" s="268"/>
      <c r="AT322" s="269" t="s">
        <v>156</v>
      </c>
      <c r="AU322" s="269" t="s">
        <v>92</v>
      </c>
      <c r="AV322" s="13" t="s">
        <v>167</v>
      </c>
      <c r="AW322" s="13" t="s">
        <v>44</v>
      </c>
      <c r="AX322" s="13" t="s">
        <v>82</v>
      </c>
      <c r="AY322" s="269" t="s">
        <v>145</v>
      </c>
    </row>
    <row r="323" s="11" customFormat="1">
      <c r="B323" s="237"/>
      <c r="C323" s="238"/>
      <c r="D323" s="234" t="s">
        <v>156</v>
      </c>
      <c r="E323" s="239" t="s">
        <v>80</v>
      </c>
      <c r="F323" s="240" t="s">
        <v>604</v>
      </c>
      <c r="G323" s="238"/>
      <c r="H323" s="241">
        <v>18.631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AT323" s="247" t="s">
        <v>156</v>
      </c>
      <c r="AU323" s="247" t="s">
        <v>92</v>
      </c>
      <c r="AV323" s="11" t="s">
        <v>92</v>
      </c>
      <c r="AW323" s="11" t="s">
        <v>44</v>
      </c>
      <c r="AX323" s="11" t="s">
        <v>90</v>
      </c>
      <c r="AY323" s="247" t="s">
        <v>145</v>
      </c>
    </row>
    <row r="324" s="1" customFormat="1" ht="16.5" customHeight="1">
      <c r="B324" s="47"/>
      <c r="C324" s="222" t="s">
        <v>605</v>
      </c>
      <c r="D324" s="222" t="s">
        <v>147</v>
      </c>
      <c r="E324" s="223" t="s">
        <v>606</v>
      </c>
      <c r="F324" s="224" t="s">
        <v>607</v>
      </c>
      <c r="G324" s="225" t="s">
        <v>239</v>
      </c>
      <c r="H324" s="226">
        <v>18.631</v>
      </c>
      <c r="I324" s="227"/>
      <c r="J324" s="228">
        <f>ROUND(I324*H324,2)</f>
        <v>0</v>
      </c>
      <c r="K324" s="224" t="s">
        <v>151</v>
      </c>
      <c r="L324" s="73"/>
      <c r="M324" s="229" t="s">
        <v>80</v>
      </c>
      <c r="N324" s="230" t="s">
        <v>52</v>
      </c>
      <c r="O324" s="48"/>
      <c r="P324" s="231">
        <f>O324*H324</f>
        <v>0</v>
      </c>
      <c r="Q324" s="231">
        <v>0</v>
      </c>
      <c r="R324" s="231">
        <f>Q324*H324</f>
        <v>0</v>
      </c>
      <c r="S324" s="231">
        <v>0</v>
      </c>
      <c r="T324" s="232">
        <f>S324*H324</f>
        <v>0</v>
      </c>
      <c r="AR324" s="24" t="s">
        <v>152</v>
      </c>
      <c r="AT324" s="24" t="s">
        <v>147</v>
      </c>
      <c r="AU324" s="24" t="s">
        <v>92</v>
      </c>
      <c r="AY324" s="24" t="s">
        <v>145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24" t="s">
        <v>90</v>
      </c>
      <c r="BK324" s="233">
        <f>ROUND(I324*H324,2)</f>
        <v>0</v>
      </c>
      <c r="BL324" s="24" t="s">
        <v>152</v>
      </c>
      <c r="BM324" s="24" t="s">
        <v>608</v>
      </c>
    </row>
    <row r="325" s="11" customFormat="1">
      <c r="B325" s="237"/>
      <c r="C325" s="238"/>
      <c r="D325" s="234" t="s">
        <v>156</v>
      </c>
      <c r="E325" s="239" t="s">
        <v>80</v>
      </c>
      <c r="F325" s="240" t="s">
        <v>609</v>
      </c>
      <c r="G325" s="238"/>
      <c r="H325" s="241">
        <v>18.631</v>
      </c>
      <c r="I325" s="242"/>
      <c r="J325" s="238"/>
      <c r="K325" s="238"/>
      <c r="L325" s="243"/>
      <c r="M325" s="244"/>
      <c r="N325" s="245"/>
      <c r="O325" s="245"/>
      <c r="P325" s="245"/>
      <c r="Q325" s="245"/>
      <c r="R325" s="245"/>
      <c r="S325" s="245"/>
      <c r="T325" s="246"/>
      <c r="AT325" s="247" t="s">
        <v>156</v>
      </c>
      <c r="AU325" s="247" t="s">
        <v>92</v>
      </c>
      <c r="AV325" s="11" t="s">
        <v>92</v>
      </c>
      <c r="AW325" s="11" t="s">
        <v>44</v>
      </c>
      <c r="AX325" s="11" t="s">
        <v>90</v>
      </c>
      <c r="AY325" s="247" t="s">
        <v>145</v>
      </c>
    </row>
    <row r="326" s="1" customFormat="1" ht="25.5" customHeight="1">
      <c r="B326" s="47"/>
      <c r="C326" s="222" t="s">
        <v>610</v>
      </c>
      <c r="D326" s="222" t="s">
        <v>147</v>
      </c>
      <c r="E326" s="223" t="s">
        <v>611</v>
      </c>
      <c r="F326" s="224" t="s">
        <v>612</v>
      </c>
      <c r="G326" s="225" t="s">
        <v>183</v>
      </c>
      <c r="H326" s="226">
        <v>2.5379999999999998</v>
      </c>
      <c r="I326" s="227"/>
      <c r="J326" s="228">
        <f>ROUND(I326*H326,2)</f>
        <v>0</v>
      </c>
      <c r="K326" s="224" t="s">
        <v>151</v>
      </c>
      <c r="L326" s="73"/>
      <c r="M326" s="229" t="s">
        <v>80</v>
      </c>
      <c r="N326" s="230" t="s">
        <v>52</v>
      </c>
      <c r="O326" s="48"/>
      <c r="P326" s="231">
        <f>O326*H326</f>
        <v>0</v>
      </c>
      <c r="Q326" s="231">
        <v>2.5106999999999999</v>
      </c>
      <c r="R326" s="231">
        <f>Q326*H326</f>
        <v>6.3721565999999994</v>
      </c>
      <c r="S326" s="231">
        <v>0</v>
      </c>
      <c r="T326" s="232">
        <f>S326*H326</f>
        <v>0</v>
      </c>
      <c r="AR326" s="24" t="s">
        <v>152</v>
      </c>
      <c r="AT326" s="24" t="s">
        <v>147</v>
      </c>
      <c r="AU326" s="24" t="s">
        <v>92</v>
      </c>
      <c r="AY326" s="24" t="s">
        <v>145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24" t="s">
        <v>90</v>
      </c>
      <c r="BK326" s="233">
        <f>ROUND(I326*H326,2)</f>
        <v>0</v>
      </c>
      <c r="BL326" s="24" t="s">
        <v>152</v>
      </c>
      <c r="BM326" s="24" t="s">
        <v>613</v>
      </c>
    </row>
    <row r="327" s="14" customFormat="1">
      <c r="B327" s="280"/>
      <c r="C327" s="281"/>
      <c r="D327" s="234" t="s">
        <v>156</v>
      </c>
      <c r="E327" s="282" t="s">
        <v>80</v>
      </c>
      <c r="F327" s="283" t="s">
        <v>585</v>
      </c>
      <c r="G327" s="281"/>
      <c r="H327" s="282" t="s">
        <v>80</v>
      </c>
      <c r="I327" s="284"/>
      <c r="J327" s="281"/>
      <c r="K327" s="281"/>
      <c r="L327" s="285"/>
      <c r="M327" s="286"/>
      <c r="N327" s="287"/>
      <c r="O327" s="287"/>
      <c r="P327" s="287"/>
      <c r="Q327" s="287"/>
      <c r="R327" s="287"/>
      <c r="S327" s="287"/>
      <c r="T327" s="288"/>
      <c r="AT327" s="289" t="s">
        <v>156</v>
      </c>
      <c r="AU327" s="289" t="s">
        <v>92</v>
      </c>
      <c r="AV327" s="14" t="s">
        <v>90</v>
      </c>
      <c r="AW327" s="14" t="s">
        <v>44</v>
      </c>
      <c r="AX327" s="14" t="s">
        <v>82</v>
      </c>
      <c r="AY327" s="289" t="s">
        <v>145</v>
      </c>
    </row>
    <row r="328" s="11" customFormat="1">
      <c r="B328" s="237"/>
      <c r="C328" s="238"/>
      <c r="D328" s="234" t="s">
        <v>156</v>
      </c>
      <c r="E328" s="239" t="s">
        <v>80</v>
      </c>
      <c r="F328" s="240" t="s">
        <v>389</v>
      </c>
      <c r="G328" s="238"/>
      <c r="H328" s="241">
        <v>3.3399999999999999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AT328" s="247" t="s">
        <v>156</v>
      </c>
      <c r="AU328" s="247" t="s">
        <v>92</v>
      </c>
      <c r="AV328" s="11" t="s">
        <v>92</v>
      </c>
      <c r="AW328" s="11" t="s">
        <v>44</v>
      </c>
      <c r="AX328" s="11" t="s">
        <v>82</v>
      </c>
      <c r="AY328" s="247" t="s">
        <v>145</v>
      </c>
    </row>
    <row r="329" s="14" customFormat="1">
      <c r="B329" s="280"/>
      <c r="C329" s="281"/>
      <c r="D329" s="234" t="s">
        <v>156</v>
      </c>
      <c r="E329" s="282" t="s">
        <v>80</v>
      </c>
      <c r="F329" s="283" t="s">
        <v>586</v>
      </c>
      <c r="G329" s="281"/>
      <c r="H329" s="282" t="s">
        <v>80</v>
      </c>
      <c r="I329" s="284"/>
      <c r="J329" s="281"/>
      <c r="K329" s="281"/>
      <c r="L329" s="285"/>
      <c r="M329" s="286"/>
      <c r="N329" s="287"/>
      <c r="O329" s="287"/>
      <c r="P329" s="287"/>
      <c r="Q329" s="287"/>
      <c r="R329" s="287"/>
      <c r="S329" s="287"/>
      <c r="T329" s="288"/>
      <c r="AT329" s="289" t="s">
        <v>156</v>
      </c>
      <c r="AU329" s="289" t="s">
        <v>92</v>
      </c>
      <c r="AV329" s="14" t="s">
        <v>90</v>
      </c>
      <c r="AW329" s="14" t="s">
        <v>44</v>
      </c>
      <c r="AX329" s="14" t="s">
        <v>82</v>
      </c>
      <c r="AY329" s="289" t="s">
        <v>145</v>
      </c>
    </row>
    <row r="330" s="11" customFormat="1">
      <c r="B330" s="237"/>
      <c r="C330" s="238"/>
      <c r="D330" s="234" t="s">
        <v>156</v>
      </c>
      <c r="E330" s="239" t="s">
        <v>80</v>
      </c>
      <c r="F330" s="240" t="s">
        <v>391</v>
      </c>
      <c r="G330" s="238"/>
      <c r="H330" s="241">
        <v>1.2989999999999999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AT330" s="247" t="s">
        <v>156</v>
      </c>
      <c r="AU330" s="247" t="s">
        <v>92</v>
      </c>
      <c r="AV330" s="11" t="s">
        <v>92</v>
      </c>
      <c r="AW330" s="11" t="s">
        <v>44</v>
      </c>
      <c r="AX330" s="11" t="s">
        <v>82</v>
      </c>
      <c r="AY330" s="247" t="s">
        <v>145</v>
      </c>
    </row>
    <row r="331" s="11" customFormat="1">
      <c r="B331" s="237"/>
      <c r="C331" s="238"/>
      <c r="D331" s="234" t="s">
        <v>156</v>
      </c>
      <c r="E331" s="239" t="s">
        <v>80</v>
      </c>
      <c r="F331" s="240" t="s">
        <v>392</v>
      </c>
      <c r="G331" s="238"/>
      <c r="H331" s="241">
        <v>0.223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AT331" s="247" t="s">
        <v>156</v>
      </c>
      <c r="AU331" s="247" t="s">
        <v>92</v>
      </c>
      <c r="AV331" s="11" t="s">
        <v>92</v>
      </c>
      <c r="AW331" s="11" t="s">
        <v>44</v>
      </c>
      <c r="AX331" s="11" t="s">
        <v>82</v>
      </c>
      <c r="AY331" s="247" t="s">
        <v>145</v>
      </c>
    </row>
    <row r="332" s="14" customFormat="1">
      <c r="B332" s="280"/>
      <c r="C332" s="281"/>
      <c r="D332" s="234" t="s">
        <v>156</v>
      </c>
      <c r="E332" s="282" t="s">
        <v>80</v>
      </c>
      <c r="F332" s="283" t="s">
        <v>587</v>
      </c>
      <c r="G332" s="281"/>
      <c r="H332" s="282" t="s">
        <v>80</v>
      </c>
      <c r="I332" s="284"/>
      <c r="J332" s="281"/>
      <c r="K332" s="281"/>
      <c r="L332" s="285"/>
      <c r="M332" s="286"/>
      <c r="N332" s="287"/>
      <c r="O332" s="287"/>
      <c r="P332" s="287"/>
      <c r="Q332" s="287"/>
      <c r="R332" s="287"/>
      <c r="S332" s="287"/>
      <c r="T332" s="288"/>
      <c r="AT332" s="289" t="s">
        <v>156</v>
      </c>
      <c r="AU332" s="289" t="s">
        <v>92</v>
      </c>
      <c r="AV332" s="14" t="s">
        <v>90</v>
      </c>
      <c r="AW332" s="14" t="s">
        <v>44</v>
      </c>
      <c r="AX332" s="14" t="s">
        <v>82</v>
      </c>
      <c r="AY332" s="289" t="s">
        <v>145</v>
      </c>
    </row>
    <row r="333" s="11" customFormat="1">
      <c r="B333" s="237"/>
      <c r="C333" s="238"/>
      <c r="D333" s="234" t="s">
        <v>156</v>
      </c>
      <c r="E333" s="239" t="s">
        <v>80</v>
      </c>
      <c r="F333" s="240" t="s">
        <v>588</v>
      </c>
      <c r="G333" s="238"/>
      <c r="H333" s="241">
        <v>0.213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AT333" s="247" t="s">
        <v>156</v>
      </c>
      <c r="AU333" s="247" t="s">
        <v>92</v>
      </c>
      <c r="AV333" s="11" t="s">
        <v>92</v>
      </c>
      <c r="AW333" s="11" t="s">
        <v>44</v>
      </c>
      <c r="AX333" s="11" t="s">
        <v>82</v>
      </c>
      <c r="AY333" s="247" t="s">
        <v>145</v>
      </c>
    </row>
    <row r="334" s="13" customFormat="1">
      <c r="B334" s="259"/>
      <c r="C334" s="260"/>
      <c r="D334" s="234" t="s">
        <v>156</v>
      </c>
      <c r="E334" s="261" t="s">
        <v>80</v>
      </c>
      <c r="F334" s="262" t="s">
        <v>178</v>
      </c>
      <c r="G334" s="260"/>
      <c r="H334" s="263">
        <v>5.0750000000000002</v>
      </c>
      <c r="I334" s="264"/>
      <c r="J334" s="260"/>
      <c r="K334" s="260"/>
      <c r="L334" s="265"/>
      <c r="M334" s="266"/>
      <c r="N334" s="267"/>
      <c r="O334" s="267"/>
      <c r="P334" s="267"/>
      <c r="Q334" s="267"/>
      <c r="R334" s="267"/>
      <c r="S334" s="267"/>
      <c r="T334" s="268"/>
      <c r="AT334" s="269" t="s">
        <v>156</v>
      </c>
      <c r="AU334" s="269" t="s">
        <v>92</v>
      </c>
      <c r="AV334" s="13" t="s">
        <v>167</v>
      </c>
      <c r="AW334" s="13" t="s">
        <v>44</v>
      </c>
      <c r="AX334" s="13" t="s">
        <v>82</v>
      </c>
      <c r="AY334" s="269" t="s">
        <v>145</v>
      </c>
    </row>
    <row r="335" s="11" customFormat="1">
      <c r="B335" s="237"/>
      <c r="C335" s="238"/>
      <c r="D335" s="234" t="s">
        <v>156</v>
      </c>
      <c r="E335" s="239" t="s">
        <v>80</v>
      </c>
      <c r="F335" s="240" t="s">
        <v>589</v>
      </c>
      <c r="G335" s="238"/>
      <c r="H335" s="241">
        <v>2.5379999999999998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AT335" s="247" t="s">
        <v>156</v>
      </c>
      <c r="AU335" s="247" t="s">
        <v>92</v>
      </c>
      <c r="AV335" s="11" t="s">
        <v>92</v>
      </c>
      <c r="AW335" s="11" t="s">
        <v>44</v>
      </c>
      <c r="AX335" s="11" t="s">
        <v>90</v>
      </c>
      <c r="AY335" s="247" t="s">
        <v>145</v>
      </c>
    </row>
    <row r="336" s="1" customFormat="1" ht="25.5" customHeight="1">
      <c r="B336" s="47"/>
      <c r="C336" s="222" t="s">
        <v>614</v>
      </c>
      <c r="D336" s="222" t="s">
        <v>147</v>
      </c>
      <c r="E336" s="223" t="s">
        <v>615</v>
      </c>
      <c r="F336" s="224" t="s">
        <v>616</v>
      </c>
      <c r="G336" s="225" t="s">
        <v>183</v>
      </c>
      <c r="H336" s="226">
        <v>2.5379999999999998</v>
      </c>
      <c r="I336" s="227"/>
      <c r="J336" s="228">
        <f>ROUND(I336*H336,2)</f>
        <v>0</v>
      </c>
      <c r="K336" s="224" t="s">
        <v>151</v>
      </c>
      <c r="L336" s="73"/>
      <c r="M336" s="229" t="s">
        <v>80</v>
      </c>
      <c r="N336" s="230" t="s">
        <v>52</v>
      </c>
      <c r="O336" s="48"/>
      <c r="P336" s="231">
        <f>O336*H336</f>
        <v>0</v>
      </c>
      <c r="Q336" s="231">
        <v>0</v>
      </c>
      <c r="R336" s="231">
        <f>Q336*H336</f>
        <v>0</v>
      </c>
      <c r="S336" s="231">
        <v>0</v>
      </c>
      <c r="T336" s="232">
        <f>S336*H336</f>
        <v>0</v>
      </c>
      <c r="AR336" s="24" t="s">
        <v>152</v>
      </c>
      <c r="AT336" s="24" t="s">
        <v>147</v>
      </c>
      <c r="AU336" s="24" t="s">
        <v>92</v>
      </c>
      <c r="AY336" s="24" t="s">
        <v>145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24" t="s">
        <v>90</v>
      </c>
      <c r="BK336" s="233">
        <f>ROUND(I336*H336,2)</f>
        <v>0</v>
      </c>
      <c r="BL336" s="24" t="s">
        <v>152</v>
      </c>
      <c r="BM336" s="24" t="s">
        <v>617</v>
      </c>
    </row>
    <row r="337" s="11" customFormat="1">
      <c r="B337" s="237"/>
      <c r="C337" s="238"/>
      <c r="D337" s="234" t="s">
        <v>156</v>
      </c>
      <c r="E337" s="239" t="s">
        <v>80</v>
      </c>
      <c r="F337" s="240" t="s">
        <v>594</v>
      </c>
      <c r="G337" s="238"/>
      <c r="H337" s="241">
        <v>2.5379999999999998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AT337" s="247" t="s">
        <v>156</v>
      </c>
      <c r="AU337" s="247" t="s">
        <v>92</v>
      </c>
      <c r="AV337" s="11" t="s">
        <v>92</v>
      </c>
      <c r="AW337" s="11" t="s">
        <v>44</v>
      </c>
      <c r="AX337" s="11" t="s">
        <v>90</v>
      </c>
      <c r="AY337" s="247" t="s">
        <v>145</v>
      </c>
    </row>
    <row r="338" s="1" customFormat="1" ht="25.5" customHeight="1">
      <c r="B338" s="47"/>
      <c r="C338" s="222" t="s">
        <v>618</v>
      </c>
      <c r="D338" s="222" t="s">
        <v>147</v>
      </c>
      <c r="E338" s="223" t="s">
        <v>619</v>
      </c>
      <c r="F338" s="224" t="s">
        <v>620</v>
      </c>
      <c r="G338" s="225" t="s">
        <v>239</v>
      </c>
      <c r="H338" s="226">
        <v>18.631</v>
      </c>
      <c r="I338" s="227"/>
      <c r="J338" s="228">
        <f>ROUND(I338*H338,2)</f>
        <v>0</v>
      </c>
      <c r="K338" s="224" t="s">
        <v>151</v>
      </c>
      <c r="L338" s="73"/>
      <c r="M338" s="229" t="s">
        <v>80</v>
      </c>
      <c r="N338" s="230" t="s">
        <v>52</v>
      </c>
      <c r="O338" s="48"/>
      <c r="P338" s="231">
        <f>O338*H338</f>
        <v>0</v>
      </c>
      <c r="Q338" s="231">
        <v>0.0067999999999999996</v>
      </c>
      <c r="R338" s="231">
        <f>Q338*H338</f>
        <v>0.12669079999999999</v>
      </c>
      <c r="S338" s="231">
        <v>0</v>
      </c>
      <c r="T338" s="232">
        <f>S338*H338</f>
        <v>0</v>
      </c>
      <c r="AR338" s="24" t="s">
        <v>152</v>
      </c>
      <c r="AT338" s="24" t="s">
        <v>147</v>
      </c>
      <c r="AU338" s="24" t="s">
        <v>92</v>
      </c>
      <c r="AY338" s="24" t="s">
        <v>145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24" t="s">
        <v>90</v>
      </c>
      <c r="BK338" s="233">
        <f>ROUND(I338*H338,2)</f>
        <v>0</v>
      </c>
      <c r="BL338" s="24" t="s">
        <v>152</v>
      </c>
      <c r="BM338" s="24" t="s">
        <v>621</v>
      </c>
    </row>
    <row r="339" s="14" customFormat="1">
      <c r="B339" s="280"/>
      <c r="C339" s="281"/>
      <c r="D339" s="234" t="s">
        <v>156</v>
      </c>
      <c r="E339" s="282" t="s">
        <v>80</v>
      </c>
      <c r="F339" s="283" t="s">
        <v>599</v>
      </c>
      <c r="G339" s="281"/>
      <c r="H339" s="282" t="s">
        <v>80</v>
      </c>
      <c r="I339" s="284"/>
      <c r="J339" s="281"/>
      <c r="K339" s="281"/>
      <c r="L339" s="285"/>
      <c r="M339" s="286"/>
      <c r="N339" s="287"/>
      <c r="O339" s="287"/>
      <c r="P339" s="287"/>
      <c r="Q339" s="287"/>
      <c r="R339" s="287"/>
      <c r="S339" s="287"/>
      <c r="T339" s="288"/>
      <c r="AT339" s="289" t="s">
        <v>156</v>
      </c>
      <c r="AU339" s="289" t="s">
        <v>92</v>
      </c>
      <c r="AV339" s="14" t="s">
        <v>90</v>
      </c>
      <c r="AW339" s="14" t="s">
        <v>44</v>
      </c>
      <c r="AX339" s="14" t="s">
        <v>82</v>
      </c>
      <c r="AY339" s="289" t="s">
        <v>145</v>
      </c>
    </row>
    <row r="340" s="11" customFormat="1">
      <c r="B340" s="237"/>
      <c r="C340" s="238"/>
      <c r="D340" s="234" t="s">
        <v>156</v>
      </c>
      <c r="E340" s="239" t="s">
        <v>80</v>
      </c>
      <c r="F340" s="240" t="s">
        <v>600</v>
      </c>
      <c r="G340" s="238"/>
      <c r="H340" s="241">
        <v>24.523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AT340" s="247" t="s">
        <v>156</v>
      </c>
      <c r="AU340" s="247" t="s">
        <v>92</v>
      </c>
      <c r="AV340" s="11" t="s">
        <v>92</v>
      </c>
      <c r="AW340" s="11" t="s">
        <v>44</v>
      </c>
      <c r="AX340" s="11" t="s">
        <v>82</v>
      </c>
      <c r="AY340" s="247" t="s">
        <v>145</v>
      </c>
    </row>
    <row r="341" s="14" customFormat="1">
      <c r="B341" s="280"/>
      <c r="C341" s="281"/>
      <c r="D341" s="234" t="s">
        <v>156</v>
      </c>
      <c r="E341" s="282" t="s">
        <v>80</v>
      </c>
      <c r="F341" s="283" t="s">
        <v>586</v>
      </c>
      <c r="G341" s="281"/>
      <c r="H341" s="282" t="s">
        <v>80</v>
      </c>
      <c r="I341" s="284"/>
      <c r="J341" s="281"/>
      <c r="K341" s="281"/>
      <c r="L341" s="285"/>
      <c r="M341" s="286"/>
      <c r="N341" s="287"/>
      <c r="O341" s="287"/>
      <c r="P341" s="287"/>
      <c r="Q341" s="287"/>
      <c r="R341" s="287"/>
      <c r="S341" s="287"/>
      <c r="T341" s="288"/>
      <c r="AT341" s="289" t="s">
        <v>156</v>
      </c>
      <c r="AU341" s="289" t="s">
        <v>92</v>
      </c>
      <c r="AV341" s="14" t="s">
        <v>90</v>
      </c>
      <c r="AW341" s="14" t="s">
        <v>44</v>
      </c>
      <c r="AX341" s="14" t="s">
        <v>82</v>
      </c>
      <c r="AY341" s="289" t="s">
        <v>145</v>
      </c>
    </row>
    <row r="342" s="11" customFormat="1">
      <c r="B342" s="237"/>
      <c r="C342" s="238"/>
      <c r="D342" s="234" t="s">
        <v>156</v>
      </c>
      <c r="E342" s="239" t="s">
        <v>80</v>
      </c>
      <c r="F342" s="240" t="s">
        <v>601</v>
      </c>
      <c r="G342" s="238"/>
      <c r="H342" s="241">
        <v>9.5370000000000008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AT342" s="247" t="s">
        <v>156</v>
      </c>
      <c r="AU342" s="247" t="s">
        <v>92</v>
      </c>
      <c r="AV342" s="11" t="s">
        <v>92</v>
      </c>
      <c r="AW342" s="11" t="s">
        <v>44</v>
      </c>
      <c r="AX342" s="11" t="s">
        <v>82</v>
      </c>
      <c r="AY342" s="247" t="s">
        <v>145</v>
      </c>
    </row>
    <row r="343" s="11" customFormat="1">
      <c r="B343" s="237"/>
      <c r="C343" s="238"/>
      <c r="D343" s="234" t="s">
        <v>156</v>
      </c>
      <c r="E343" s="239" t="s">
        <v>80</v>
      </c>
      <c r="F343" s="240" t="s">
        <v>602</v>
      </c>
      <c r="G343" s="238"/>
      <c r="H343" s="241">
        <v>1.635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AT343" s="247" t="s">
        <v>156</v>
      </c>
      <c r="AU343" s="247" t="s">
        <v>92</v>
      </c>
      <c r="AV343" s="11" t="s">
        <v>92</v>
      </c>
      <c r="AW343" s="11" t="s">
        <v>44</v>
      </c>
      <c r="AX343" s="11" t="s">
        <v>82</v>
      </c>
      <c r="AY343" s="247" t="s">
        <v>145</v>
      </c>
    </row>
    <row r="344" s="14" customFormat="1">
      <c r="B344" s="280"/>
      <c r="C344" s="281"/>
      <c r="D344" s="234" t="s">
        <v>156</v>
      </c>
      <c r="E344" s="282" t="s">
        <v>80</v>
      </c>
      <c r="F344" s="283" t="s">
        <v>587</v>
      </c>
      <c r="G344" s="281"/>
      <c r="H344" s="282" t="s">
        <v>80</v>
      </c>
      <c r="I344" s="284"/>
      <c r="J344" s="281"/>
      <c r="K344" s="281"/>
      <c r="L344" s="285"/>
      <c r="M344" s="286"/>
      <c r="N344" s="287"/>
      <c r="O344" s="287"/>
      <c r="P344" s="287"/>
      <c r="Q344" s="287"/>
      <c r="R344" s="287"/>
      <c r="S344" s="287"/>
      <c r="T344" s="288"/>
      <c r="AT344" s="289" t="s">
        <v>156</v>
      </c>
      <c r="AU344" s="289" t="s">
        <v>92</v>
      </c>
      <c r="AV344" s="14" t="s">
        <v>90</v>
      </c>
      <c r="AW344" s="14" t="s">
        <v>44</v>
      </c>
      <c r="AX344" s="14" t="s">
        <v>82</v>
      </c>
      <c r="AY344" s="289" t="s">
        <v>145</v>
      </c>
    </row>
    <row r="345" s="11" customFormat="1">
      <c r="B345" s="237"/>
      <c r="C345" s="238"/>
      <c r="D345" s="234" t="s">
        <v>156</v>
      </c>
      <c r="E345" s="239" t="s">
        <v>80</v>
      </c>
      <c r="F345" s="240" t="s">
        <v>603</v>
      </c>
      <c r="G345" s="238"/>
      <c r="H345" s="241">
        <v>1.567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AT345" s="247" t="s">
        <v>156</v>
      </c>
      <c r="AU345" s="247" t="s">
        <v>92</v>
      </c>
      <c r="AV345" s="11" t="s">
        <v>92</v>
      </c>
      <c r="AW345" s="11" t="s">
        <v>44</v>
      </c>
      <c r="AX345" s="11" t="s">
        <v>82</v>
      </c>
      <c r="AY345" s="247" t="s">
        <v>145</v>
      </c>
    </row>
    <row r="346" s="13" customFormat="1">
      <c r="B346" s="259"/>
      <c r="C346" s="260"/>
      <c r="D346" s="234" t="s">
        <v>156</v>
      </c>
      <c r="E346" s="261" t="s">
        <v>80</v>
      </c>
      <c r="F346" s="262" t="s">
        <v>178</v>
      </c>
      <c r="G346" s="260"/>
      <c r="H346" s="263">
        <v>37.262</v>
      </c>
      <c r="I346" s="264"/>
      <c r="J346" s="260"/>
      <c r="K346" s="260"/>
      <c r="L346" s="265"/>
      <c r="M346" s="266"/>
      <c r="N346" s="267"/>
      <c r="O346" s="267"/>
      <c r="P346" s="267"/>
      <c r="Q346" s="267"/>
      <c r="R346" s="267"/>
      <c r="S346" s="267"/>
      <c r="T346" s="268"/>
      <c r="AT346" s="269" t="s">
        <v>156</v>
      </c>
      <c r="AU346" s="269" t="s">
        <v>92</v>
      </c>
      <c r="AV346" s="13" t="s">
        <v>167</v>
      </c>
      <c r="AW346" s="13" t="s">
        <v>44</v>
      </c>
      <c r="AX346" s="13" t="s">
        <v>82</v>
      </c>
      <c r="AY346" s="269" t="s">
        <v>145</v>
      </c>
    </row>
    <row r="347" s="11" customFormat="1">
      <c r="B347" s="237"/>
      <c r="C347" s="238"/>
      <c r="D347" s="234" t="s">
        <v>156</v>
      </c>
      <c r="E347" s="239" t="s">
        <v>80</v>
      </c>
      <c r="F347" s="240" t="s">
        <v>604</v>
      </c>
      <c r="G347" s="238"/>
      <c r="H347" s="241">
        <v>18.631</v>
      </c>
      <c r="I347" s="242"/>
      <c r="J347" s="238"/>
      <c r="K347" s="238"/>
      <c r="L347" s="243"/>
      <c r="M347" s="244"/>
      <c r="N347" s="245"/>
      <c r="O347" s="245"/>
      <c r="P347" s="245"/>
      <c r="Q347" s="245"/>
      <c r="R347" s="245"/>
      <c r="S347" s="245"/>
      <c r="T347" s="246"/>
      <c r="AT347" s="247" t="s">
        <v>156</v>
      </c>
      <c r="AU347" s="247" t="s">
        <v>92</v>
      </c>
      <c r="AV347" s="11" t="s">
        <v>92</v>
      </c>
      <c r="AW347" s="11" t="s">
        <v>44</v>
      </c>
      <c r="AX347" s="11" t="s">
        <v>90</v>
      </c>
      <c r="AY347" s="247" t="s">
        <v>145</v>
      </c>
    </row>
    <row r="348" s="1" customFormat="1" ht="16.5" customHeight="1">
      <c r="B348" s="47"/>
      <c r="C348" s="222" t="s">
        <v>622</v>
      </c>
      <c r="D348" s="222" t="s">
        <v>147</v>
      </c>
      <c r="E348" s="223" t="s">
        <v>623</v>
      </c>
      <c r="F348" s="224" t="s">
        <v>624</v>
      </c>
      <c r="G348" s="225" t="s">
        <v>239</v>
      </c>
      <c r="H348" s="226">
        <v>18.631</v>
      </c>
      <c r="I348" s="227"/>
      <c r="J348" s="228">
        <f>ROUND(I348*H348,2)</f>
        <v>0</v>
      </c>
      <c r="K348" s="224" t="s">
        <v>151</v>
      </c>
      <c r="L348" s="73"/>
      <c r="M348" s="229" t="s">
        <v>80</v>
      </c>
      <c r="N348" s="230" t="s">
        <v>52</v>
      </c>
      <c r="O348" s="48"/>
      <c r="P348" s="231">
        <f>O348*H348</f>
        <v>0</v>
      </c>
      <c r="Q348" s="231">
        <v>0</v>
      </c>
      <c r="R348" s="231">
        <f>Q348*H348</f>
        <v>0</v>
      </c>
      <c r="S348" s="231">
        <v>0</v>
      </c>
      <c r="T348" s="232">
        <f>S348*H348</f>
        <v>0</v>
      </c>
      <c r="AR348" s="24" t="s">
        <v>152</v>
      </c>
      <c r="AT348" s="24" t="s">
        <v>147</v>
      </c>
      <c r="AU348" s="24" t="s">
        <v>92</v>
      </c>
      <c r="AY348" s="24" t="s">
        <v>145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24" t="s">
        <v>90</v>
      </c>
      <c r="BK348" s="233">
        <f>ROUND(I348*H348,2)</f>
        <v>0</v>
      </c>
      <c r="BL348" s="24" t="s">
        <v>152</v>
      </c>
      <c r="BM348" s="24" t="s">
        <v>625</v>
      </c>
    </row>
    <row r="349" s="14" customFormat="1">
      <c r="B349" s="280"/>
      <c r="C349" s="281"/>
      <c r="D349" s="234" t="s">
        <v>156</v>
      </c>
      <c r="E349" s="282" t="s">
        <v>80</v>
      </c>
      <c r="F349" s="283" t="s">
        <v>599</v>
      </c>
      <c r="G349" s="281"/>
      <c r="H349" s="282" t="s">
        <v>80</v>
      </c>
      <c r="I349" s="284"/>
      <c r="J349" s="281"/>
      <c r="K349" s="281"/>
      <c r="L349" s="285"/>
      <c r="M349" s="286"/>
      <c r="N349" s="287"/>
      <c r="O349" s="287"/>
      <c r="P349" s="287"/>
      <c r="Q349" s="287"/>
      <c r="R349" s="287"/>
      <c r="S349" s="287"/>
      <c r="T349" s="288"/>
      <c r="AT349" s="289" t="s">
        <v>156</v>
      </c>
      <c r="AU349" s="289" t="s">
        <v>92</v>
      </c>
      <c r="AV349" s="14" t="s">
        <v>90</v>
      </c>
      <c r="AW349" s="14" t="s">
        <v>44</v>
      </c>
      <c r="AX349" s="14" t="s">
        <v>82</v>
      </c>
      <c r="AY349" s="289" t="s">
        <v>145</v>
      </c>
    </row>
    <row r="350" s="11" customFormat="1">
      <c r="B350" s="237"/>
      <c r="C350" s="238"/>
      <c r="D350" s="234" t="s">
        <v>156</v>
      </c>
      <c r="E350" s="239" t="s">
        <v>80</v>
      </c>
      <c r="F350" s="240" t="s">
        <v>600</v>
      </c>
      <c r="G350" s="238"/>
      <c r="H350" s="241">
        <v>24.523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AT350" s="247" t="s">
        <v>156</v>
      </c>
      <c r="AU350" s="247" t="s">
        <v>92</v>
      </c>
      <c r="AV350" s="11" t="s">
        <v>92</v>
      </c>
      <c r="AW350" s="11" t="s">
        <v>44</v>
      </c>
      <c r="AX350" s="11" t="s">
        <v>82</v>
      </c>
      <c r="AY350" s="247" t="s">
        <v>145</v>
      </c>
    </row>
    <row r="351" s="14" customFormat="1">
      <c r="B351" s="280"/>
      <c r="C351" s="281"/>
      <c r="D351" s="234" t="s">
        <v>156</v>
      </c>
      <c r="E351" s="282" t="s">
        <v>80</v>
      </c>
      <c r="F351" s="283" t="s">
        <v>586</v>
      </c>
      <c r="G351" s="281"/>
      <c r="H351" s="282" t="s">
        <v>80</v>
      </c>
      <c r="I351" s="284"/>
      <c r="J351" s="281"/>
      <c r="K351" s="281"/>
      <c r="L351" s="285"/>
      <c r="M351" s="286"/>
      <c r="N351" s="287"/>
      <c r="O351" s="287"/>
      <c r="P351" s="287"/>
      <c r="Q351" s="287"/>
      <c r="R351" s="287"/>
      <c r="S351" s="287"/>
      <c r="T351" s="288"/>
      <c r="AT351" s="289" t="s">
        <v>156</v>
      </c>
      <c r="AU351" s="289" t="s">
        <v>92</v>
      </c>
      <c r="AV351" s="14" t="s">
        <v>90</v>
      </c>
      <c r="AW351" s="14" t="s">
        <v>44</v>
      </c>
      <c r="AX351" s="14" t="s">
        <v>82</v>
      </c>
      <c r="AY351" s="289" t="s">
        <v>145</v>
      </c>
    </row>
    <row r="352" s="11" customFormat="1">
      <c r="B352" s="237"/>
      <c r="C352" s="238"/>
      <c r="D352" s="234" t="s">
        <v>156</v>
      </c>
      <c r="E352" s="239" t="s">
        <v>80</v>
      </c>
      <c r="F352" s="240" t="s">
        <v>601</v>
      </c>
      <c r="G352" s="238"/>
      <c r="H352" s="241">
        <v>9.5370000000000008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AT352" s="247" t="s">
        <v>156</v>
      </c>
      <c r="AU352" s="247" t="s">
        <v>92</v>
      </c>
      <c r="AV352" s="11" t="s">
        <v>92</v>
      </c>
      <c r="AW352" s="11" t="s">
        <v>44</v>
      </c>
      <c r="AX352" s="11" t="s">
        <v>82</v>
      </c>
      <c r="AY352" s="247" t="s">
        <v>145</v>
      </c>
    </row>
    <row r="353" s="11" customFormat="1">
      <c r="B353" s="237"/>
      <c r="C353" s="238"/>
      <c r="D353" s="234" t="s">
        <v>156</v>
      </c>
      <c r="E353" s="239" t="s">
        <v>80</v>
      </c>
      <c r="F353" s="240" t="s">
        <v>602</v>
      </c>
      <c r="G353" s="238"/>
      <c r="H353" s="241">
        <v>1.635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AT353" s="247" t="s">
        <v>156</v>
      </c>
      <c r="AU353" s="247" t="s">
        <v>92</v>
      </c>
      <c r="AV353" s="11" t="s">
        <v>92</v>
      </c>
      <c r="AW353" s="11" t="s">
        <v>44</v>
      </c>
      <c r="AX353" s="11" t="s">
        <v>82</v>
      </c>
      <c r="AY353" s="247" t="s">
        <v>145</v>
      </c>
    </row>
    <row r="354" s="14" customFormat="1">
      <c r="B354" s="280"/>
      <c r="C354" s="281"/>
      <c r="D354" s="234" t="s">
        <v>156</v>
      </c>
      <c r="E354" s="282" t="s">
        <v>80</v>
      </c>
      <c r="F354" s="283" t="s">
        <v>587</v>
      </c>
      <c r="G354" s="281"/>
      <c r="H354" s="282" t="s">
        <v>80</v>
      </c>
      <c r="I354" s="284"/>
      <c r="J354" s="281"/>
      <c r="K354" s="281"/>
      <c r="L354" s="285"/>
      <c r="M354" s="286"/>
      <c r="N354" s="287"/>
      <c r="O354" s="287"/>
      <c r="P354" s="287"/>
      <c r="Q354" s="287"/>
      <c r="R354" s="287"/>
      <c r="S354" s="287"/>
      <c r="T354" s="288"/>
      <c r="AT354" s="289" t="s">
        <v>156</v>
      </c>
      <c r="AU354" s="289" t="s">
        <v>92</v>
      </c>
      <c r="AV354" s="14" t="s">
        <v>90</v>
      </c>
      <c r="AW354" s="14" t="s">
        <v>44</v>
      </c>
      <c r="AX354" s="14" t="s">
        <v>82</v>
      </c>
      <c r="AY354" s="289" t="s">
        <v>145</v>
      </c>
    </row>
    <row r="355" s="11" customFormat="1">
      <c r="B355" s="237"/>
      <c r="C355" s="238"/>
      <c r="D355" s="234" t="s">
        <v>156</v>
      </c>
      <c r="E355" s="239" t="s">
        <v>80</v>
      </c>
      <c r="F355" s="240" t="s">
        <v>603</v>
      </c>
      <c r="G355" s="238"/>
      <c r="H355" s="241">
        <v>1.567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AT355" s="247" t="s">
        <v>156</v>
      </c>
      <c r="AU355" s="247" t="s">
        <v>92</v>
      </c>
      <c r="AV355" s="11" t="s">
        <v>92</v>
      </c>
      <c r="AW355" s="11" t="s">
        <v>44</v>
      </c>
      <c r="AX355" s="11" t="s">
        <v>82</v>
      </c>
      <c r="AY355" s="247" t="s">
        <v>145</v>
      </c>
    </row>
    <row r="356" s="13" customFormat="1">
      <c r="B356" s="259"/>
      <c r="C356" s="260"/>
      <c r="D356" s="234" t="s">
        <v>156</v>
      </c>
      <c r="E356" s="261" t="s">
        <v>80</v>
      </c>
      <c r="F356" s="262" t="s">
        <v>178</v>
      </c>
      <c r="G356" s="260"/>
      <c r="H356" s="263">
        <v>37.262</v>
      </c>
      <c r="I356" s="264"/>
      <c r="J356" s="260"/>
      <c r="K356" s="260"/>
      <c r="L356" s="265"/>
      <c r="M356" s="266"/>
      <c r="N356" s="267"/>
      <c r="O356" s="267"/>
      <c r="P356" s="267"/>
      <c r="Q356" s="267"/>
      <c r="R356" s="267"/>
      <c r="S356" s="267"/>
      <c r="T356" s="268"/>
      <c r="AT356" s="269" t="s">
        <v>156</v>
      </c>
      <c r="AU356" s="269" t="s">
        <v>92</v>
      </c>
      <c r="AV356" s="13" t="s">
        <v>167</v>
      </c>
      <c r="AW356" s="13" t="s">
        <v>44</v>
      </c>
      <c r="AX356" s="13" t="s">
        <v>82</v>
      </c>
      <c r="AY356" s="269" t="s">
        <v>145</v>
      </c>
    </row>
    <row r="357" s="11" customFormat="1">
      <c r="B357" s="237"/>
      <c r="C357" s="238"/>
      <c r="D357" s="234" t="s">
        <v>156</v>
      </c>
      <c r="E357" s="239" t="s">
        <v>80</v>
      </c>
      <c r="F357" s="240" t="s">
        <v>604</v>
      </c>
      <c r="G357" s="238"/>
      <c r="H357" s="241">
        <v>18.631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AT357" s="247" t="s">
        <v>156</v>
      </c>
      <c r="AU357" s="247" t="s">
        <v>92</v>
      </c>
      <c r="AV357" s="11" t="s">
        <v>92</v>
      </c>
      <c r="AW357" s="11" t="s">
        <v>44</v>
      </c>
      <c r="AX357" s="11" t="s">
        <v>90</v>
      </c>
      <c r="AY357" s="247" t="s">
        <v>145</v>
      </c>
    </row>
    <row r="358" s="1" customFormat="1" ht="38.25" customHeight="1">
      <c r="B358" s="47"/>
      <c r="C358" s="222" t="s">
        <v>626</v>
      </c>
      <c r="D358" s="222" t="s">
        <v>147</v>
      </c>
      <c r="E358" s="223" t="s">
        <v>627</v>
      </c>
      <c r="F358" s="224" t="s">
        <v>628</v>
      </c>
      <c r="G358" s="225" t="s">
        <v>239</v>
      </c>
      <c r="H358" s="226">
        <v>106.88</v>
      </c>
      <c r="I358" s="227"/>
      <c r="J358" s="228">
        <f>ROUND(I358*H358,2)</f>
        <v>0</v>
      </c>
      <c r="K358" s="224" t="s">
        <v>151</v>
      </c>
      <c r="L358" s="73"/>
      <c r="M358" s="229" t="s">
        <v>80</v>
      </c>
      <c r="N358" s="230" t="s">
        <v>52</v>
      </c>
      <c r="O358" s="48"/>
      <c r="P358" s="231">
        <f>O358*H358</f>
        <v>0</v>
      </c>
      <c r="Q358" s="231">
        <v>0</v>
      </c>
      <c r="R358" s="231">
        <f>Q358*H358</f>
        <v>0</v>
      </c>
      <c r="S358" s="231">
        <v>0</v>
      </c>
      <c r="T358" s="232">
        <f>S358*H358</f>
        <v>0</v>
      </c>
      <c r="AR358" s="24" t="s">
        <v>152</v>
      </c>
      <c r="AT358" s="24" t="s">
        <v>147</v>
      </c>
      <c r="AU358" s="24" t="s">
        <v>92</v>
      </c>
      <c r="AY358" s="24" t="s">
        <v>145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24" t="s">
        <v>90</v>
      </c>
      <c r="BK358" s="233">
        <f>ROUND(I358*H358,2)</f>
        <v>0</v>
      </c>
      <c r="BL358" s="24" t="s">
        <v>152</v>
      </c>
      <c r="BM358" s="24" t="s">
        <v>629</v>
      </c>
    </row>
    <row r="359" s="1" customFormat="1">
      <c r="B359" s="47"/>
      <c r="C359" s="75"/>
      <c r="D359" s="234" t="s">
        <v>154</v>
      </c>
      <c r="E359" s="75"/>
      <c r="F359" s="235" t="s">
        <v>630</v>
      </c>
      <c r="G359" s="75"/>
      <c r="H359" s="75"/>
      <c r="I359" s="192"/>
      <c r="J359" s="75"/>
      <c r="K359" s="75"/>
      <c r="L359" s="73"/>
      <c r="M359" s="236"/>
      <c r="N359" s="48"/>
      <c r="O359" s="48"/>
      <c r="P359" s="48"/>
      <c r="Q359" s="48"/>
      <c r="R359" s="48"/>
      <c r="S359" s="48"/>
      <c r="T359" s="96"/>
      <c r="AT359" s="24" t="s">
        <v>154</v>
      </c>
      <c r="AU359" s="24" t="s">
        <v>92</v>
      </c>
    </row>
    <row r="360" s="11" customFormat="1">
      <c r="B360" s="237"/>
      <c r="C360" s="238"/>
      <c r="D360" s="234" t="s">
        <v>156</v>
      </c>
      <c r="E360" s="239" t="s">
        <v>80</v>
      </c>
      <c r="F360" s="240" t="s">
        <v>631</v>
      </c>
      <c r="G360" s="238"/>
      <c r="H360" s="241">
        <v>80.640000000000001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AT360" s="247" t="s">
        <v>156</v>
      </c>
      <c r="AU360" s="247" t="s">
        <v>92</v>
      </c>
      <c r="AV360" s="11" t="s">
        <v>92</v>
      </c>
      <c r="AW360" s="11" t="s">
        <v>44</v>
      </c>
      <c r="AX360" s="11" t="s">
        <v>82</v>
      </c>
      <c r="AY360" s="247" t="s">
        <v>145</v>
      </c>
    </row>
    <row r="361" s="11" customFormat="1">
      <c r="B361" s="237"/>
      <c r="C361" s="238"/>
      <c r="D361" s="234" t="s">
        <v>156</v>
      </c>
      <c r="E361" s="239" t="s">
        <v>80</v>
      </c>
      <c r="F361" s="240" t="s">
        <v>632</v>
      </c>
      <c r="G361" s="238"/>
      <c r="H361" s="241">
        <v>16</v>
      </c>
      <c r="I361" s="242"/>
      <c r="J361" s="238"/>
      <c r="K361" s="238"/>
      <c r="L361" s="243"/>
      <c r="M361" s="244"/>
      <c r="N361" s="245"/>
      <c r="O361" s="245"/>
      <c r="P361" s="245"/>
      <c r="Q361" s="245"/>
      <c r="R361" s="245"/>
      <c r="S361" s="245"/>
      <c r="T361" s="246"/>
      <c r="AT361" s="247" t="s">
        <v>156</v>
      </c>
      <c r="AU361" s="247" t="s">
        <v>92</v>
      </c>
      <c r="AV361" s="11" t="s">
        <v>92</v>
      </c>
      <c r="AW361" s="11" t="s">
        <v>44</v>
      </c>
      <c r="AX361" s="11" t="s">
        <v>82</v>
      </c>
      <c r="AY361" s="247" t="s">
        <v>145</v>
      </c>
    </row>
    <row r="362" s="11" customFormat="1">
      <c r="B362" s="237"/>
      <c r="C362" s="238"/>
      <c r="D362" s="234" t="s">
        <v>156</v>
      </c>
      <c r="E362" s="239" t="s">
        <v>80</v>
      </c>
      <c r="F362" s="240" t="s">
        <v>633</v>
      </c>
      <c r="G362" s="238"/>
      <c r="H362" s="241">
        <v>10.24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AT362" s="247" t="s">
        <v>156</v>
      </c>
      <c r="AU362" s="247" t="s">
        <v>92</v>
      </c>
      <c r="AV362" s="11" t="s">
        <v>92</v>
      </c>
      <c r="AW362" s="11" t="s">
        <v>44</v>
      </c>
      <c r="AX362" s="11" t="s">
        <v>82</v>
      </c>
      <c r="AY362" s="247" t="s">
        <v>145</v>
      </c>
    </row>
    <row r="363" s="12" customFormat="1">
      <c r="B363" s="248"/>
      <c r="C363" s="249"/>
      <c r="D363" s="234" t="s">
        <v>156</v>
      </c>
      <c r="E363" s="250" t="s">
        <v>80</v>
      </c>
      <c r="F363" s="251" t="s">
        <v>166</v>
      </c>
      <c r="G363" s="249"/>
      <c r="H363" s="252">
        <v>106.88</v>
      </c>
      <c r="I363" s="253"/>
      <c r="J363" s="249"/>
      <c r="K363" s="249"/>
      <c r="L363" s="254"/>
      <c r="M363" s="255"/>
      <c r="N363" s="256"/>
      <c r="O363" s="256"/>
      <c r="P363" s="256"/>
      <c r="Q363" s="256"/>
      <c r="R363" s="256"/>
      <c r="S363" s="256"/>
      <c r="T363" s="257"/>
      <c r="AT363" s="258" t="s">
        <v>156</v>
      </c>
      <c r="AU363" s="258" t="s">
        <v>92</v>
      </c>
      <c r="AV363" s="12" t="s">
        <v>152</v>
      </c>
      <c r="AW363" s="12" t="s">
        <v>44</v>
      </c>
      <c r="AX363" s="12" t="s">
        <v>90</v>
      </c>
      <c r="AY363" s="258" t="s">
        <v>145</v>
      </c>
    </row>
    <row r="364" s="1" customFormat="1" ht="38.25" customHeight="1">
      <c r="B364" s="47"/>
      <c r="C364" s="222" t="s">
        <v>634</v>
      </c>
      <c r="D364" s="222" t="s">
        <v>147</v>
      </c>
      <c r="E364" s="223" t="s">
        <v>635</v>
      </c>
      <c r="F364" s="224" t="s">
        <v>636</v>
      </c>
      <c r="G364" s="225" t="s">
        <v>239</v>
      </c>
      <c r="H364" s="226">
        <v>106.88</v>
      </c>
      <c r="I364" s="227"/>
      <c r="J364" s="228">
        <f>ROUND(I364*H364,2)</f>
        <v>0</v>
      </c>
      <c r="K364" s="224" t="s">
        <v>151</v>
      </c>
      <c r="L364" s="73"/>
      <c r="M364" s="229" t="s">
        <v>80</v>
      </c>
      <c r="N364" s="230" t="s">
        <v>52</v>
      </c>
      <c r="O364" s="48"/>
      <c r="P364" s="231">
        <f>O364*H364</f>
        <v>0</v>
      </c>
      <c r="Q364" s="231">
        <v>0</v>
      </c>
      <c r="R364" s="231">
        <f>Q364*H364</f>
        <v>0</v>
      </c>
      <c r="S364" s="231">
        <v>0</v>
      </c>
      <c r="T364" s="232">
        <f>S364*H364</f>
        <v>0</v>
      </c>
      <c r="AR364" s="24" t="s">
        <v>152</v>
      </c>
      <c r="AT364" s="24" t="s">
        <v>147</v>
      </c>
      <c r="AU364" s="24" t="s">
        <v>92</v>
      </c>
      <c r="AY364" s="24" t="s">
        <v>145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24" t="s">
        <v>90</v>
      </c>
      <c r="BK364" s="233">
        <f>ROUND(I364*H364,2)</f>
        <v>0</v>
      </c>
      <c r="BL364" s="24" t="s">
        <v>152</v>
      </c>
      <c r="BM364" s="24" t="s">
        <v>637</v>
      </c>
    </row>
    <row r="365" s="1" customFormat="1">
      <c r="B365" s="47"/>
      <c r="C365" s="75"/>
      <c r="D365" s="234" t="s">
        <v>154</v>
      </c>
      <c r="E365" s="75"/>
      <c r="F365" s="235" t="s">
        <v>630</v>
      </c>
      <c r="G365" s="75"/>
      <c r="H365" s="75"/>
      <c r="I365" s="192"/>
      <c r="J365" s="75"/>
      <c r="K365" s="75"/>
      <c r="L365" s="73"/>
      <c r="M365" s="236"/>
      <c r="N365" s="48"/>
      <c r="O365" s="48"/>
      <c r="P365" s="48"/>
      <c r="Q365" s="48"/>
      <c r="R365" s="48"/>
      <c r="S365" s="48"/>
      <c r="T365" s="96"/>
      <c r="AT365" s="24" t="s">
        <v>154</v>
      </c>
      <c r="AU365" s="24" t="s">
        <v>92</v>
      </c>
    </row>
    <row r="366" s="11" customFormat="1">
      <c r="B366" s="237"/>
      <c r="C366" s="238"/>
      <c r="D366" s="234" t="s">
        <v>156</v>
      </c>
      <c r="E366" s="239" t="s">
        <v>80</v>
      </c>
      <c r="F366" s="240" t="s">
        <v>638</v>
      </c>
      <c r="G366" s="238"/>
      <c r="H366" s="241">
        <v>106.88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AT366" s="247" t="s">
        <v>156</v>
      </c>
      <c r="AU366" s="247" t="s">
        <v>92</v>
      </c>
      <c r="AV366" s="11" t="s">
        <v>92</v>
      </c>
      <c r="AW366" s="11" t="s">
        <v>44</v>
      </c>
      <c r="AX366" s="11" t="s">
        <v>90</v>
      </c>
      <c r="AY366" s="247" t="s">
        <v>145</v>
      </c>
    </row>
    <row r="367" s="1" customFormat="1" ht="16.5" customHeight="1">
      <c r="B367" s="47"/>
      <c r="C367" s="222" t="s">
        <v>639</v>
      </c>
      <c r="D367" s="222" t="s">
        <v>147</v>
      </c>
      <c r="E367" s="223" t="s">
        <v>640</v>
      </c>
      <c r="F367" s="224" t="s">
        <v>641</v>
      </c>
      <c r="G367" s="225" t="s">
        <v>239</v>
      </c>
      <c r="H367" s="226">
        <v>106.88</v>
      </c>
      <c r="I367" s="227"/>
      <c r="J367" s="228">
        <f>ROUND(I367*H367,2)</f>
        <v>0</v>
      </c>
      <c r="K367" s="224" t="s">
        <v>151</v>
      </c>
      <c r="L367" s="73"/>
      <c r="M367" s="229" t="s">
        <v>80</v>
      </c>
      <c r="N367" s="230" t="s">
        <v>52</v>
      </c>
      <c r="O367" s="48"/>
      <c r="P367" s="231">
        <f>O367*H367</f>
        <v>0</v>
      </c>
      <c r="Q367" s="231">
        <v>0.0098600000000000007</v>
      </c>
      <c r="R367" s="231">
        <f>Q367*H367</f>
        <v>1.0538368</v>
      </c>
      <c r="S367" s="231">
        <v>0</v>
      </c>
      <c r="T367" s="232">
        <f>S367*H367</f>
        <v>0</v>
      </c>
      <c r="AR367" s="24" t="s">
        <v>152</v>
      </c>
      <c r="AT367" s="24" t="s">
        <v>147</v>
      </c>
      <c r="AU367" s="24" t="s">
        <v>92</v>
      </c>
      <c r="AY367" s="24" t="s">
        <v>145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24" t="s">
        <v>90</v>
      </c>
      <c r="BK367" s="233">
        <f>ROUND(I367*H367,2)</f>
        <v>0</v>
      </c>
      <c r="BL367" s="24" t="s">
        <v>152</v>
      </c>
      <c r="BM367" s="24" t="s">
        <v>642</v>
      </c>
    </row>
    <row r="368" s="1" customFormat="1">
      <c r="B368" s="47"/>
      <c r="C368" s="75"/>
      <c r="D368" s="234" t="s">
        <v>154</v>
      </c>
      <c r="E368" s="75"/>
      <c r="F368" s="235" t="s">
        <v>643</v>
      </c>
      <c r="G368" s="75"/>
      <c r="H368" s="75"/>
      <c r="I368" s="192"/>
      <c r="J368" s="75"/>
      <c r="K368" s="75"/>
      <c r="L368" s="73"/>
      <c r="M368" s="236"/>
      <c r="N368" s="48"/>
      <c r="O368" s="48"/>
      <c r="P368" s="48"/>
      <c r="Q368" s="48"/>
      <c r="R368" s="48"/>
      <c r="S368" s="48"/>
      <c r="T368" s="96"/>
      <c r="AT368" s="24" t="s">
        <v>154</v>
      </c>
      <c r="AU368" s="24" t="s">
        <v>92</v>
      </c>
    </row>
    <row r="369" s="11" customFormat="1">
      <c r="B369" s="237"/>
      <c r="C369" s="238"/>
      <c r="D369" s="234" t="s">
        <v>156</v>
      </c>
      <c r="E369" s="239" t="s">
        <v>80</v>
      </c>
      <c r="F369" s="240" t="s">
        <v>638</v>
      </c>
      <c r="G369" s="238"/>
      <c r="H369" s="241">
        <v>106.88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AT369" s="247" t="s">
        <v>156</v>
      </c>
      <c r="AU369" s="247" t="s">
        <v>92</v>
      </c>
      <c r="AV369" s="11" t="s">
        <v>92</v>
      </c>
      <c r="AW369" s="11" t="s">
        <v>44</v>
      </c>
      <c r="AX369" s="11" t="s">
        <v>90</v>
      </c>
      <c r="AY369" s="247" t="s">
        <v>145</v>
      </c>
    </row>
    <row r="370" s="10" customFormat="1" ht="29.88" customHeight="1">
      <c r="B370" s="206"/>
      <c r="C370" s="207"/>
      <c r="D370" s="208" t="s">
        <v>81</v>
      </c>
      <c r="E370" s="220" t="s">
        <v>152</v>
      </c>
      <c r="F370" s="220" t="s">
        <v>644</v>
      </c>
      <c r="G370" s="207"/>
      <c r="H370" s="207"/>
      <c r="I370" s="210"/>
      <c r="J370" s="221">
        <f>BK370</f>
        <v>0</v>
      </c>
      <c r="K370" s="207"/>
      <c r="L370" s="212"/>
      <c r="M370" s="213"/>
      <c r="N370" s="214"/>
      <c r="O370" s="214"/>
      <c r="P370" s="215">
        <f>SUM(P371:P385)</f>
        <v>0</v>
      </c>
      <c r="Q370" s="214"/>
      <c r="R370" s="215">
        <f>SUM(R371:R385)</f>
        <v>23.925106</v>
      </c>
      <c r="S370" s="214"/>
      <c r="T370" s="216">
        <f>SUM(T371:T385)</f>
        <v>0</v>
      </c>
      <c r="AR370" s="217" t="s">
        <v>90</v>
      </c>
      <c r="AT370" s="218" t="s">
        <v>81</v>
      </c>
      <c r="AU370" s="218" t="s">
        <v>90</v>
      </c>
      <c r="AY370" s="217" t="s">
        <v>145</v>
      </c>
      <c r="BK370" s="219">
        <f>SUM(BK371:BK385)</f>
        <v>0</v>
      </c>
    </row>
    <row r="371" s="1" customFormat="1" ht="25.5" customHeight="1">
      <c r="B371" s="47"/>
      <c r="C371" s="222" t="s">
        <v>645</v>
      </c>
      <c r="D371" s="222" t="s">
        <v>147</v>
      </c>
      <c r="E371" s="223" t="s">
        <v>646</v>
      </c>
      <c r="F371" s="224" t="s">
        <v>647</v>
      </c>
      <c r="G371" s="225" t="s">
        <v>183</v>
      </c>
      <c r="H371" s="226">
        <v>7.1749999999999998</v>
      </c>
      <c r="I371" s="227"/>
      <c r="J371" s="228">
        <f>ROUND(I371*H371,2)</f>
        <v>0</v>
      </c>
      <c r="K371" s="224" t="s">
        <v>151</v>
      </c>
      <c r="L371" s="73"/>
      <c r="M371" s="229" t="s">
        <v>80</v>
      </c>
      <c r="N371" s="230" t="s">
        <v>52</v>
      </c>
      <c r="O371" s="48"/>
      <c r="P371" s="231">
        <f>O371*H371</f>
        <v>0</v>
      </c>
      <c r="Q371" s="231">
        <v>0</v>
      </c>
      <c r="R371" s="231">
        <f>Q371*H371</f>
        <v>0</v>
      </c>
      <c r="S371" s="231">
        <v>0</v>
      </c>
      <c r="T371" s="232">
        <f>S371*H371</f>
        <v>0</v>
      </c>
      <c r="AR371" s="24" t="s">
        <v>152</v>
      </c>
      <c r="AT371" s="24" t="s">
        <v>147</v>
      </c>
      <c r="AU371" s="24" t="s">
        <v>92</v>
      </c>
      <c r="AY371" s="24" t="s">
        <v>145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24" t="s">
        <v>90</v>
      </c>
      <c r="BK371" s="233">
        <f>ROUND(I371*H371,2)</f>
        <v>0</v>
      </c>
      <c r="BL371" s="24" t="s">
        <v>152</v>
      </c>
      <c r="BM371" s="24" t="s">
        <v>648</v>
      </c>
    </row>
    <row r="372" s="1" customFormat="1">
      <c r="B372" s="47"/>
      <c r="C372" s="75"/>
      <c r="D372" s="234" t="s">
        <v>154</v>
      </c>
      <c r="E372" s="75"/>
      <c r="F372" s="235" t="s">
        <v>649</v>
      </c>
      <c r="G372" s="75"/>
      <c r="H372" s="75"/>
      <c r="I372" s="192"/>
      <c r="J372" s="75"/>
      <c r="K372" s="75"/>
      <c r="L372" s="73"/>
      <c r="M372" s="236"/>
      <c r="N372" s="48"/>
      <c r="O372" s="48"/>
      <c r="P372" s="48"/>
      <c r="Q372" s="48"/>
      <c r="R372" s="48"/>
      <c r="S372" s="48"/>
      <c r="T372" s="96"/>
      <c r="AT372" s="24" t="s">
        <v>154</v>
      </c>
      <c r="AU372" s="24" t="s">
        <v>92</v>
      </c>
    </row>
    <row r="373" s="11" customFormat="1">
      <c r="B373" s="237"/>
      <c r="C373" s="238"/>
      <c r="D373" s="234" t="s">
        <v>156</v>
      </c>
      <c r="E373" s="239" t="s">
        <v>80</v>
      </c>
      <c r="F373" s="240" t="s">
        <v>650</v>
      </c>
      <c r="G373" s="238"/>
      <c r="H373" s="241">
        <v>7.1749999999999998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AT373" s="247" t="s">
        <v>156</v>
      </c>
      <c r="AU373" s="247" t="s">
        <v>92</v>
      </c>
      <c r="AV373" s="11" t="s">
        <v>92</v>
      </c>
      <c r="AW373" s="11" t="s">
        <v>44</v>
      </c>
      <c r="AX373" s="11" t="s">
        <v>90</v>
      </c>
      <c r="AY373" s="247" t="s">
        <v>145</v>
      </c>
    </row>
    <row r="374" s="1" customFormat="1" ht="25.5" customHeight="1">
      <c r="B374" s="47"/>
      <c r="C374" s="222" t="s">
        <v>651</v>
      </c>
      <c r="D374" s="222" t="s">
        <v>147</v>
      </c>
      <c r="E374" s="223" t="s">
        <v>652</v>
      </c>
      <c r="F374" s="224" t="s">
        <v>653</v>
      </c>
      <c r="G374" s="225" t="s">
        <v>161</v>
      </c>
      <c r="H374" s="226">
        <v>9</v>
      </c>
      <c r="I374" s="227"/>
      <c r="J374" s="228">
        <f>ROUND(I374*H374,2)</f>
        <v>0</v>
      </c>
      <c r="K374" s="224" t="s">
        <v>151</v>
      </c>
      <c r="L374" s="73"/>
      <c r="M374" s="229" t="s">
        <v>80</v>
      </c>
      <c r="N374" s="230" t="s">
        <v>52</v>
      </c>
      <c r="O374" s="48"/>
      <c r="P374" s="231">
        <f>O374*H374</f>
        <v>0</v>
      </c>
      <c r="Q374" s="231">
        <v>0.0066</v>
      </c>
      <c r="R374" s="231">
        <f>Q374*H374</f>
        <v>0.059400000000000001</v>
      </c>
      <c r="S374" s="231">
        <v>0</v>
      </c>
      <c r="T374" s="232">
        <f>S374*H374</f>
        <v>0</v>
      </c>
      <c r="AR374" s="24" t="s">
        <v>152</v>
      </c>
      <c r="AT374" s="24" t="s">
        <v>147</v>
      </c>
      <c r="AU374" s="24" t="s">
        <v>92</v>
      </c>
      <c r="AY374" s="24" t="s">
        <v>145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24" t="s">
        <v>90</v>
      </c>
      <c r="BK374" s="233">
        <f>ROUND(I374*H374,2)</f>
        <v>0</v>
      </c>
      <c r="BL374" s="24" t="s">
        <v>152</v>
      </c>
      <c r="BM374" s="24" t="s">
        <v>654</v>
      </c>
    </row>
    <row r="375" s="1" customFormat="1">
      <c r="B375" s="47"/>
      <c r="C375" s="75"/>
      <c r="D375" s="234" t="s">
        <v>154</v>
      </c>
      <c r="E375" s="75"/>
      <c r="F375" s="235" t="s">
        <v>655</v>
      </c>
      <c r="G375" s="75"/>
      <c r="H375" s="75"/>
      <c r="I375" s="192"/>
      <c r="J375" s="75"/>
      <c r="K375" s="75"/>
      <c r="L375" s="73"/>
      <c r="M375" s="236"/>
      <c r="N375" s="48"/>
      <c r="O375" s="48"/>
      <c r="P375" s="48"/>
      <c r="Q375" s="48"/>
      <c r="R375" s="48"/>
      <c r="S375" s="48"/>
      <c r="T375" s="96"/>
      <c r="AT375" s="24" t="s">
        <v>154</v>
      </c>
      <c r="AU375" s="24" t="s">
        <v>92</v>
      </c>
    </row>
    <row r="376" s="11" customFormat="1">
      <c r="B376" s="237"/>
      <c r="C376" s="238"/>
      <c r="D376" s="234" t="s">
        <v>156</v>
      </c>
      <c r="E376" s="239" t="s">
        <v>80</v>
      </c>
      <c r="F376" s="240" t="s">
        <v>204</v>
      </c>
      <c r="G376" s="238"/>
      <c r="H376" s="241">
        <v>9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AT376" s="247" t="s">
        <v>156</v>
      </c>
      <c r="AU376" s="247" t="s">
        <v>92</v>
      </c>
      <c r="AV376" s="11" t="s">
        <v>92</v>
      </c>
      <c r="AW376" s="11" t="s">
        <v>44</v>
      </c>
      <c r="AX376" s="11" t="s">
        <v>90</v>
      </c>
      <c r="AY376" s="247" t="s">
        <v>145</v>
      </c>
    </row>
    <row r="377" s="1" customFormat="1" ht="16.5" customHeight="1">
      <c r="B377" s="47"/>
      <c r="C377" s="270" t="s">
        <v>656</v>
      </c>
      <c r="D377" s="270" t="s">
        <v>194</v>
      </c>
      <c r="E377" s="271" t="s">
        <v>657</v>
      </c>
      <c r="F377" s="272" t="s">
        <v>658</v>
      </c>
      <c r="G377" s="273" t="s">
        <v>161</v>
      </c>
      <c r="H377" s="274">
        <v>9</v>
      </c>
      <c r="I377" s="275"/>
      <c r="J377" s="276">
        <f>ROUND(I377*H377,2)</f>
        <v>0</v>
      </c>
      <c r="K377" s="272" t="s">
        <v>151</v>
      </c>
      <c r="L377" s="277"/>
      <c r="M377" s="278" t="s">
        <v>80</v>
      </c>
      <c r="N377" s="279" t="s">
        <v>52</v>
      </c>
      <c r="O377" s="48"/>
      <c r="P377" s="231">
        <f>O377*H377</f>
        <v>0</v>
      </c>
      <c r="Q377" s="231">
        <v>0.068000000000000005</v>
      </c>
      <c r="R377" s="231">
        <f>Q377*H377</f>
        <v>0.6120000000000001</v>
      </c>
      <c r="S377" s="231">
        <v>0</v>
      </c>
      <c r="T377" s="232">
        <f>S377*H377</f>
        <v>0</v>
      </c>
      <c r="AR377" s="24" t="s">
        <v>197</v>
      </c>
      <c r="AT377" s="24" t="s">
        <v>194</v>
      </c>
      <c r="AU377" s="24" t="s">
        <v>92</v>
      </c>
      <c r="AY377" s="24" t="s">
        <v>145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24" t="s">
        <v>90</v>
      </c>
      <c r="BK377" s="233">
        <f>ROUND(I377*H377,2)</f>
        <v>0</v>
      </c>
      <c r="BL377" s="24" t="s">
        <v>152</v>
      </c>
      <c r="BM377" s="24" t="s">
        <v>659</v>
      </c>
    </row>
    <row r="378" s="11" customFormat="1">
      <c r="B378" s="237"/>
      <c r="C378" s="238"/>
      <c r="D378" s="234" t="s">
        <v>156</v>
      </c>
      <c r="E378" s="239" t="s">
        <v>80</v>
      </c>
      <c r="F378" s="240" t="s">
        <v>204</v>
      </c>
      <c r="G378" s="238"/>
      <c r="H378" s="241">
        <v>9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AT378" s="247" t="s">
        <v>156</v>
      </c>
      <c r="AU378" s="247" t="s">
        <v>92</v>
      </c>
      <c r="AV378" s="11" t="s">
        <v>92</v>
      </c>
      <c r="AW378" s="11" t="s">
        <v>44</v>
      </c>
      <c r="AX378" s="11" t="s">
        <v>90</v>
      </c>
      <c r="AY378" s="247" t="s">
        <v>145</v>
      </c>
    </row>
    <row r="379" s="1" customFormat="1" ht="25.5" customHeight="1">
      <c r="B379" s="47"/>
      <c r="C379" s="222" t="s">
        <v>660</v>
      </c>
      <c r="D379" s="222" t="s">
        <v>147</v>
      </c>
      <c r="E379" s="223" t="s">
        <v>661</v>
      </c>
      <c r="F379" s="224" t="s">
        <v>662</v>
      </c>
      <c r="G379" s="225" t="s">
        <v>183</v>
      </c>
      <c r="H379" s="226">
        <v>10.409000000000001</v>
      </c>
      <c r="I379" s="227"/>
      <c r="J379" s="228">
        <f>ROUND(I379*H379,2)</f>
        <v>0</v>
      </c>
      <c r="K379" s="224" t="s">
        <v>151</v>
      </c>
      <c r="L379" s="73"/>
      <c r="M379" s="229" t="s">
        <v>80</v>
      </c>
      <c r="N379" s="230" t="s">
        <v>52</v>
      </c>
      <c r="O379" s="48"/>
      <c r="P379" s="231">
        <f>O379*H379</f>
        <v>0</v>
      </c>
      <c r="Q379" s="231">
        <v>2.234</v>
      </c>
      <c r="R379" s="231">
        <f>Q379*H379</f>
        <v>23.253706000000001</v>
      </c>
      <c r="S379" s="231">
        <v>0</v>
      </c>
      <c r="T379" s="232">
        <f>S379*H379</f>
        <v>0</v>
      </c>
      <c r="AR379" s="24" t="s">
        <v>152</v>
      </c>
      <c r="AT379" s="24" t="s">
        <v>147</v>
      </c>
      <c r="AU379" s="24" t="s">
        <v>92</v>
      </c>
      <c r="AY379" s="24" t="s">
        <v>145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24" t="s">
        <v>90</v>
      </c>
      <c r="BK379" s="233">
        <f>ROUND(I379*H379,2)</f>
        <v>0</v>
      </c>
      <c r="BL379" s="24" t="s">
        <v>152</v>
      </c>
      <c r="BM379" s="24" t="s">
        <v>663</v>
      </c>
    </row>
    <row r="380" s="1" customFormat="1">
      <c r="B380" s="47"/>
      <c r="C380" s="75"/>
      <c r="D380" s="234" t="s">
        <v>154</v>
      </c>
      <c r="E380" s="75"/>
      <c r="F380" s="235" t="s">
        <v>664</v>
      </c>
      <c r="G380" s="75"/>
      <c r="H380" s="75"/>
      <c r="I380" s="192"/>
      <c r="J380" s="75"/>
      <c r="K380" s="75"/>
      <c r="L380" s="73"/>
      <c r="M380" s="236"/>
      <c r="N380" s="48"/>
      <c r="O380" s="48"/>
      <c r="P380" s="48"/>
      <c r="Q380" s="48"/>
      <c r="R380" s="48"/>
      <c r="S380" s="48"/>
      <c r="T380" s="96"/>
      <c r="AT380" s="24" t="s">
        <v>154</v>
      </c>
      <c r="AU380" s="24" t="s">
        <v>92</v>
      </c>
    </row>
    <row r="381" s="11" customFormat="1">
      <c r="B381" s="237"/>
      <c r="C381" s="238"/>
      <c r="D381" s="234" t="s">
        <v>156</v>
      </c>
      <c r="E381" s="239" t="s">
        <v>80</v>
      </c>
      <c r="F381" s="240" t="s">
        <v>665</v>
      </c>
      <c r="G381" s="238"/>
      <c r="H381" s="241">
        <v>7.1749999999999998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AT381" s="247" t="s">
        <v>156</v>
      </c>
      <c r="AU381" s="247" t="s">
        <v>92</v>
      </c>
      <c r="AV381" s="11" t="s">
        <v>92</v>
      </c>
      <c r="AW381" s="11" t="s">
        <v>44</v>
      </c>
      <c r="AX381" s="11" t="s">
        <v>82</v>
      </c>
      <c r="AY381" s="247" t="s">
        <v>145</v>
      </c>
    </row>
    <row r="382" s="11" customFormat="1">
      <c r="B382" s="237"/>
      <c r="C382" s="238"/>
      <c r="D382" s="234" t="s">
        <v>156</v>
      </c>
      <c r="E382" s="239" t="s">
        <v>80</v>
      </c>
      <c r="F382" s="240" t="s">
        <v>666</v>
      </c>
      <c r="G382" s="238"/>
      <c r="H382" s="241">
        <v>3.234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AT382" s="247" t="s">
        <v>156</v>
      </c>
      <c r="AU382" s="247" t="s">
        <v>92</v>
      </c>
      <c r="AV382" s="11" t="s">
        <v>92</v>
      </c>
      <c r="AW382" s="11" t="s">
        <v>44</v>
      </c>
      <c r="AX382" s="11" t="s">
        <v>82</v>
      </c>
      <c r="AY382" s="247" t="s">
        <v>145</v>
      </c>
    </row>
    <row r="383" s="1" customFormat="1" ht="25.5" customHeight="1">
      <c r="B383" s="47"/>
      <c r="C383" s="222" t="s">
        <v>667</v>
      </c>
      <c r="D383" s="222" t="s">
        <v>147</v>
      </c>
      <c r="E383" s="223" t="s">
        <v>668</v>
      </c>
      <c r="F383" s="224" t="s">
        <v>669</v>
      </c>
      <c r="G383" s="225" t="s">
        <v>183</v>
      </c>
      <c r="H383" s="226">
        <v>7.1749999999999998</v>
      </c>
      <c r="I383" s="227"/>
      <c r="J383" s="228">
        <f>ROUND(I383*H383,2)</f>
        <v>0</v>
      </c>
      <c r="K383" s="224" t="s">
        <v>151</v>
      </c>
      <c r="L383" s="73"/>
      <c r="M383" s="229" t="s">
        <v>80</v>
      </c>
      <c r="N383" s="230" t="s">
        <v>52</v>
      </c>
      <c r="O383" s="48"/>
      <c r="P383" s="231">
        <f>O383*H383</f>
        <v>0</v>
      </c>
      <c r="Q383" s="231">
        <v>0</v>
      </c>
      <c r="R383" s="231">
        <f>Q383*H383</f>
        <v>0</v>
      </c>
      <c r="S383" s="231">
        <v>0</v>
      </c>
      <c r="T383" s="232">
        <f>S383*H383</f>
        <v>0</v>
      </c>
      <c r="AR383" s="24" t="s">
        <v>152</v>
      </c>
      <c r="AT383" s="24" t="s">
        <v>147</v>
      </c>
      <c r="AU383" s="24" t="s">
        <v>92</v>
      </c>
      <c r="AY383" s="24" t="s">
        <v>145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24" t="s">
        <v>90</v>
      </c>
      <c r="BK383" s="233">
        <f>ROUND(I383*H383,2)</f>
        <v>0</v>
      </c>
      <c r="BL383" s="24" t="s">
        <v>152</v>
      </c>
      <c r="BM383" s="24" t="s">
        <v>670</v>
      </c>
    </row>
    <row r="384" s="1" customFormat="1">
      <c r="B384" s="47"/>
      <c r="C384" s="75"/>
      <c r="D384" s="234" t="s">
        <v>154</v>
      </c>
      <c r="E384" s="75"/>
      <c r="F384" s="235" t="s">
        <v>664</v>
      </c>
      <c r="G384" s="75"/>
      <c r="H384" s="75"/>
      <c r="I384" s="192"/>
      <c r="J384" s="75"/>
      <c r="K384" s="75"/>
      <c r="L384" s="73"/>
      <c r="M384" s="236"/>
      <c r="N384" s="48"/>
      <c r="O384" s="48"/>
      <c r="P384" s="48"/>
      <c r="Q384" s="48"/>
      <c r="R384" s="48"/>
      <c r="S384" s="48"/>
      <c r="T384" s="96"/>
      <c r="AT384" s="24" t="s">
        <v>154</v>
      </c>
      <c r="AU384" s="24" t="s">
        <v>92</v>
      </c>
    </row>
    <row r="385" s="11" customFormat="1">
      <c r="B385" s="237"/>
      <c r="C385" s="238"/>
      <c r="D385" s="234" t="s">
        <v>156</v>
      </c>
      <c r="E385" s="239" t="s">
        <v>80</v>
      </c>
      <c r="F385" s="240" t="s">
        <v>671</v>
      </c>
      <c r="G385" s="238"/>
      <c r="H385" s="241">
        <v>7.1749999999999998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AT385" s="247" t="s">
        <v>156</v>
      </c>
      <c r="AU385" s="247" t="s">
        <v>92</v>
      </c>
      <c r="AV385" s="11" t="s">
        <v>92</v>
      </c>
      <c r="AW385" s="11" t="s">
        <v>44</v>
      </c>
      <c r="AX385" s="11" t="s">
        <v>90</v>
      </c>
      <c r="AY385" s="247" t="s">
        <v>145</v>
      </c>
    </row>
    <row r="386" s="10" customFormat="1" ht="29.88" customHeight="1">
      <c r="B386" s="206"/>
      <c r="C386" s="207"/>
      <c r="D386" s="208" t="s">
        <v>81</v>
      </c>
      <c r="E386" s="220" t="s">
        <v>197</v>
      </c>
      <c r="F386" s="220" t="s">
        <v>672</v>
      </c>
      <c r="G386" s="207"/>
      <c r="H386" s="207"/>
      <c r="I386" s="210"/>
      <c r="J386" s="221">
        <f>BK386</f>
        <v>0</v>
      </c>
      <c r="K386" s="207"/>
      <c r="L386" s="212"/>
      <c r="M386" s="213"/>
      <c r="N386" s="214"/>
      <c r="O386" s="214"/>
      <c r="P386" s="215">
        <f>SUM(P387:P426)</f>
        <v>0</v>
      </c>
      <c r="Q386" s="214"/>
      <c r="R386" s="215">
        <f>SUM(R387:R426)</f>
        <v>178.84820695999997</v>
      </c>
      <c r="S386" s="214"/>
      <c r="T386" s="216">
        <f>SUM(T387:T426)</f>
        <v>1.6000000000000001</v>
      </c>
      <c r="AR386" s="217" t="s">
        <v>90</v>
      </c>
      <c r="AT386" s="218" t="s">
        <v>81</v>
      </c>
      <c r="AU386" s="218" t="s">
        <v>90</v>
      </c>
      <c r="AY386" s="217" t="s">
        <v>145</v>
      </c>
      <c r="BK386" s="219">
        <f>SUM(BK387:BK426)</f>
        <v>0</v>
      </c>
    </row>
    <row r="387" s="1" customFormat="1" ht="25.5" customHeight="1">
      <c r="B387" s="47"/>
      <c r="C387" s="222" t="s">
        <v>673</v>
      </c>
      <c r="D387" s="222" t="s">
        <v>147</v>
      </c>
      <c r="E387" s="223" t="s">
        <v>674</v>
      </c>
      <c r="F387" s="224" t="s">
        <v>675</v>
      </c>
      <c r="G387" s="225" t="s">
        <v>161</v>
      </c>
      <c r="H387" s="226">
        <v>8</v>
      </c>
      <c r="I387" s="227"/>
      <c r="J387" s="228">
        <f>ROUND(I387*H387,2)</f>
        <v>0</v>
      </c>
      <c r="K387" s="224" t="s">
        <v>151</v>
      </c>
      <c r="L387" s="73"/>
      <c r="M387" s="229" t="s">
        <v>80</v>
      </c>
      <c r="N387" s="230" t="s">
        <v>52</v>
      </c>
      <c r="O387" s="48"/>
      <c r="P387" s="231">
        <f>O387*H387</f>
        <v>0</v>
      </c>
      <c r="Q387" s="231">
        <v>19.487739210000001</v>
      </c>
      <c r="R387" s="231">
        <f>Q387*H387</f>
        <v>155.90191368000001</v>
      </c>
      <c r="S387" s="231">
        <v>0</v>
      </c>
      <c r="T387" s="232">
        <f>S387*H387</f>
        <v>0</v>
      </c>
      <c r="AR387" s="24" t="s">
        <v>152</v>
      </c>
      <c r="AT387" s="24" t="s">
        <v>147</v>
      </c>
      <c r="AU387" s="24" t="s">
        <v>92</v>
      </c>
      <c r="AY387" s="24" t="s">
        <v>145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24" t="s">
        <v>90</v>
      </c>
      <c r="BK387" s="233">
        <f>ROUND(I387*H387,2)</f>
        <v>0</v>
      </c>
      <c r="BL387" s="24" t="s">
        <v>152</v>
      </c>
      <c r="BM387" s="24" t="s">
        <v>676</v>
      </c>
    </row>
    <row r="388" s="1" customFormat="1">
      <c r="B388" s="47"/>
      <c r="C388" s="75"/>
      <c r="D388" s="234" t="s">
        <v>154</v>
      </c>
      <c r="E388" s="75"/>
      <c r="F388" s="235" t="s">
        <v>677</v>
      </c>
      <c r="G388" s="75"/>
      <c r="H388" s="75"/>
      <c r="I388" s="192"/>
      <c r="J388" s="75"/>
      <c r="K388" s="75"/>
      <c r="L388" s="73"/>
      <c r="M388" s="236"/>
      <c r="N388" s="48"/>
      <c r="O388" s="48"/>
      <c r="P388" s="48"/>
      <c r="Q388" s="48"/>
      <c r="R388" s="48"/>
      <c r="S388" s="48"/>
      <c r="T388" s="96"/>
      <c r="AT388" s="24" t="s">
        <v>154</v>
      </c>
      <c r="AU388" s="24" t="s">
        <v>92</v>
      </c>
    </row>
    <row r="389" s="11" customFormat="1">
      <c r="B389" s="237"/>
      <c r="C389" s="238"/>
      <c r="D389" s="234" t="s">
        <v>156</v>
      </c>
      <c r="E389" s="239" t="s">
        <v>80</v>
      </c>
      <c r="F389" s="240" t="s">
        <v>678</v>
      </c>
      <c r="G389" s="238"/>
      <c r="H389" s="241">
        <v>8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AT389" s="247" t="s">
        <v>156</v>
      </c>
      <c r="AU389" s="247" t="s">
        <v>92</v>
      </c>
      <c r="AV389" s="11" t="s">
        <v>92</v>
      </c>
      <c r="AW389" s="11" t="s">
        <v>44</v>
      </c>
      <c r="AX389" s="11" t="s">
        <v>90</v>
      </c>
      <c r="AY389" s="247" t="s">
        <v>145</v>
      </c>
    </row>
    <row r="390" s="1" customFormat="1" ht="25.5" customHeight="1">
      <c r="B390" s="47"/>
      <c r="C390" s="222" t="s">
        <v>679</v>
      </c>
      <c r="D390" s="222" t="s">
        <v>147</v>
      </c>
      <c r="E390" s="223" t="s">
        <v>680</v>
      </c>
      <c r="F390" s="224" t="s">
        <v>681</v>
      </c>
      <c r="G390" s="225" t="s">
        <v>161</v>
      </c>
      <c r="H390" s="226">
        <v>16</v>
      </c>
      <c r="I390" s="227"/>
      <c r="J390" s="228">
        <f>ROUND(I390*H390,2)</f>
        <v>0</v>
      </c>
      <c r="K390" s="224" t="s">
        <v>151</v>
      </c>
      <c r="L390" s="73"/>
      <c r="M390" s="229" t="s">
        <v>80</v>
      </c>
      <c r="N390" s="230" t="s">
        <v>52</v>
      </c>
      <c r="O390" s="48"/>
      <c r="P390" s="231">
        <f>O390*H390</f>
        <v>0</v>
      </c>
      <c r="Q390" s="231">
        <v>0.035729999999999998</v>
      </c>
      <c r="R390" s="231">
        <f>Q390*H390</f>
        <v>0.57167999999999997</v>
      </c>
      <c r="S390" s="231">
        <v>0</v>
      </c>
      <c r="T390" s="232">
        <f>S390*H390</f>
        <v>0</v>
      </c>
      <c r="AR390" s="24" t="s">
        <v>152</v>
      </c>
      <c r="AT390" s="24" t="s">
        <v>147</v>
      </c>
      <c r="AU390" s="24" t="s">
        <v>92</v>
      </c>
      <c r="AY390" s="24" t="s">
        <v>145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24" t="s">
        <v>90</v>
      </c>
      <c r="BK390" s="233">
        <f>ROUND(I390*H390,2)</f>
        <v>0</v>
      </c>
      <c r="BL390" s="24" t="s">
        <v>152</v>
      </c>
      <c r="BM390" s="24" t="s">
        <v>682</v>
      </c>
    </row>
    <row r="391" s="1" customFormat="1">
      <c r="B391" s="47"/>
      <c r="C391" s="75"/>
      <c r="D391" s="234" t="s">
        <v>154</v>
      </c>
      <c r="E391" s="75"/>
      <c r="F391" s="235" t="s">
        <v>677</v>
      </c>
      <c r="G391" s="75"/>
      <c r="H391" s="75"/>
      <c r="I391" s="192"/>
      <c r="J391" s="75"/>
      <c r="K391" s="75"/>
      <c r="L391" s="73"/>
      <c r="M391" s="236"/>
      <c r="N391" s="48"/>
      <c r="O391" s="48"/>
      <c r="P391" s="48"/>
      <c r="Q391" s="48"/>
      <c r="R391" s="48"/>
      <c r="S391" s="48"/>
      <c r="T391" s="96"/>
      <c r="AT391" s="24" t="s">
        <v>154</v>
      </c>
      <c r="AU391" s="24" t="s">
        <v>92</v>
      </c>
    </row>
    <row r="392" s="11" customFormat="1">
      <c r="B392" s="237"/>
      <c r="C392" s="238"/>
      <c r="D392" s="234" t="s">
        <v>156</v>
      </c>
      <c r="E392" s="239" t="s">
        <v>80</v>
      </c>
      <c r="F392" s="240" t="s">
        <v>683</v>
      </c>
      <c r="G392" s="238"/>
      <c r="H392" s="241">
        <v>1.833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AT392" s="247" t="s">
        <v>156</v>
      </c>
      <c r="AU392" s="247" t="s">
        <v>92</v>
      </c>
      <c r="AV392" s="11" t="s">
        <v>92</v>
      </c>
      <c r="AW392" s="11" t="s">
        <v>44</v>
      </c>
      <c r="AX392" s="11" t="s">
        <v>82</v>
      </c>
      <c r="AY392" s="247" t="s">
        <v>145</v>
      </c>
    </row>
    <row r="393" s="11" customFormat="1">
      <c r="B393" s="237"/>
      <c r="C393" s="238"/>
      <c r="D393" s="234" t="s">
        <v>156</v>
      </c>
      <c r="E393" s="239" t="s">
        <v>80</v>
      </c>
      <c r="F393" s="240" t="s">
        <v>684</v>
      </c>
      <c r="G393" s="238"/>
      <c r="H393" s="241">
        <v>16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AT393" s="247" t="s">
        <v>156</v>
      </c>
      <c r="AU393" s="247" t="s">
        <v>92</v>
      </c>
      <c r="AV393" s="11" t="s">
        <v>92</v>
      </c>
      <c r="AW393" s="11" t="s">
        <v>44</v>
      </c>
      <c r="AX393" s="11" t="s">
        <v>90</v>
      </c>
      <c r="AY393" s="247" t="s">
        <v>145</v>
      </c>
    </row>
    <row r="394" s="1" customFormat="1" ht="38.25" customHeight="1">
      <c r="B394" s="47"/>
      <c r="C394" s="222" t="s">
        <v>685</v>
      </c>
      <c r="D394" s="222" t="s">
        <v>147</v>
      </c>
      <c r="E394" s="223" t="s">
        <v>686</v>
      </c>
      <c r="F394" s="224" t="s">
        <v>687</v>
      </c>
      <c r="G394" s="225" t="s">
        <v>183</v>
      </c>
      <c r="H394" s="226">
        <v>47.359999999999999</v>
      </c>
      <c r="I394" s="227"/>
      <c r="J394" s="228">
        <f>ROUND(I394*H394,2)</f>
        <v>0</v>
      </c>
      <c r="K394" s="224" t="s">
        <v>151</v>
      </c>
      <c r="L394" s="73"/>
      <c r="M394" s="229" t="s">
        <v>80</v>
      </c>
      <c r="N394" s="230" t="s">
        <v>52</v>
      </c>
      <c r="O394" s="48"/>
      <c r="P394" s="231">
        <f>O394*H394</f>
        <v>0</v>
      </c>
      <c r="Q394" s="231">
        <v>0</v>
      </c>
      <c r="R394" s="231">
        <f>Q394*H394</f>
        <v>0</v>
      </c>
      <c r="S394" s="231">
        <v>0</v>
      </c>
      <c r="T394" s="232">
        <f>S394*H394</f>
        <v>0</v>
      </c>
      <c r="AR394" s="24" t="s">
        <v>152</v>
      </c>
      <c r="AT394" s="24" t="s">
        <v>147</v>
      </c>
      <c r="AU394" s="24" t="s">
        <v>92</v>
      </c>
      <c r="AY394" s="24" t="s">
        <v>145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24" t="s">
        <v>90</v>
      </c>
      <c r="BK394" s="233">
        <f>ROUND(I394*H394,2)</f>
        <v>0</v>
      </c>
      <c r="BL394" s="24" t="s">
        <v>152</v>
      </c>
      <c r="BM394" s="24" t="s">
        <v>688</v>
      </c>
    </row>
    <row r="395" s="1" customFormat="1">
      <c r="B395" s="47"/>
      <c r="C395" s="75"/>
      <c r="D395" s="234" t="s">
        <v>154</v>
      </c>
      <c r="E395" s="75"/>
      <c r="F395" s="235" t="s">
        <v>689</v>
      </c>
      <c r="G395" s="75"/>
      <c r="H395" s="75"/>
      <c r="I395" s="192"/>
      <c r="J395" s="75"/>
      <c r="K395" s="75"/>
      <c r="L395" s="73"/>
      <c r="M395" s="236"/>
      <c r="N395" s="48"/>
      <c r="O395" s="48"/>
      <c r="P395" s="48"/>
      <c r="Q395" s="48"/>
      <c r="R395" s="48"/>
      <c r="S395" s="48"/>
      <c r="T395" s="96"/>
      <c r="AT395" s="24" t="s">
        <v>154</v>
      </c>
      <c r="AU395" s="24" t="s">
        <v>92</v>
      </c>
    </row>
    <row r="396" s="11" customFormat="1">
      <c r="B396" s="237"/>
      <c r="C396" s="238"/>
      <c r="D396" s="234" t="s">
        <v>156</v>
      </c>
      <c r="E396" s="239" t="s">
        <v>80</v>
      </c>
      <c r="F396" s="240" t="s">
        <v>690</v>
      </c>
      <c r="G396" s="238"/>
      <c r="H396" s="241">
        <v>47.359999999999999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AT396" s="247" t="s">
        <v>156</v>
      </c>
      <c r="AU396" s="247" t="s">
        <v>92</v>
      </c>
      <c r="AV396" s="11" t="s">
        <v>92</v>
      </c>
      <c r="AW396" s="11" t="s">
        <v>44</v>
      </c>
      <c r="AX396" s="11" t="s">
        <v>90</v>
      </c>
      <c r="AY396" s="247" t="s">
        <v>145</v>
      </c>
    </row>
    <row r="397" s="1" customFormat="1" ht="38.25" customHeight="1">
      <c r="B397" s="47"/>
      <c r="C397" s="222" t="s">
        <v>691</v>
      </c>
      <c r="D397" s="222" t="s">
        <v>147</v>
      </c>
      <c r="E397" s="223" t="s">
        <v>692</v>
      </c>
      <c r="F397" s="224" t="s">
        <v>693</v>
      </c>
      <c r="G397" s="225" t="s">
        <v>183</v>
      </c>
      <c r="H397" s="226">
        <v>4.7750000000000004</v>
      </c>
      <c r="I397" s="227"/>
      <c r="J397" s="228">
        <f>ROUND(I397*H397,2)</f>
        <v>0</v>
      </c>
      <c r="K397" s="224" t="s">
        <v>151</v>
      </c>
      <c r="L397" s="73"/>
      <c r="M397" s="229" t="s">
        <v>80</v>
      </c>
      <c r="N397" s="230" t="s">
        <v>52</v>
      </c>
      <c r="O397" s="48"/>
      <c r="P397" s="231">
        <f>O397*H397</f>
        <v>0</v>
      </c>
      <c r="Q397" s="231">
        <v>0</v>
      </c>
      <c r="R397" s="231">
        <f>Q397*H397</f>
        <v>0</v>
      </c>
      <c r="S397" s="231">
        <v>0</v>
      </c>
      <c r="T397" s="232">
        <f>S397*H397</f>
        <v>0</v>
      </c>
      <c r="AR397" s="24" t="s">
        <v>152</v>
      </c>
      <c r="AT397" s="24" t="s">
        <v>147</v>
      </c>
      <c r="AU397" s="24" t="s">
        <v>92</v>
      </c>
      <c r="AY397" s="24" t="s">
        <v>145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24" t="s">
        <v>90</v>
      </c>
      <c r="BK397" s="233">
        <f>ROUND(I397*H397,2)</f>
        <v>0</v>
      </c>
      <c r="BL397" s="24" t="s">
        <v>152</v>
      </c>
      <c r="BM397" s="24" t="s">
        <v>694</v>
      </c>
    </row>
    <row r="398" s="1" customFormat="1">
      <c r="B398" s="47"/>
      <c r="C398" s="75"/>
      <c r="D398" s="234" t="s">
        <v>154</v>
      </c>
      <c r="E398" s="75"/>
      <c r="F398" s="235" t="s">
        <v>695</v>
      </c>
      <c r="G398" s="75"/>
      <c r="H398" s="75"/>
      <c r="I398" s="192"/>
      <c r="J398" s="75"/>
      <c r="K398" s="75"/>
      <c r="L398" s="73"/>
      <c r="M398" s="236"/>
      <c r="N398" s="48"/>
      <c r="O398" s="48"/>
      <c r="P398" s="48"/>
      <c r="Q398" s="48"/>
      <c r="R398" s="48"/>
      <c r="S398" s="48"/>
      <c r="T398" s="96"/>
      <c r="AT398" s="24" t="s">
        <v>154</v>
      </c>
      <c r="AU398" s="24" t="s">
        <v>92</v>
      </c>
    </row>
    <row r="399" s="11" customFormat="1">
      <c r="B399" s="237"/>
      <c r="C399" s="238"/>
      <c r="D399" s="234" t="s">
        <v>156</v>
      </c>
      <c r="E399" s="239" t="s">
        <v>80</v>
      </c>
      <c r="F399" s="240" t="s">
        <v>696</v>
      </c>
      <c r="G399" s="238"/>
      <c r="H399" s="241">
        <v>4.7750000000000004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AT399" s="247" t="s">
        <v>156</v>
      </c>
      <c r="AU399" s="247" t="s">
        <v>92</v>
      </c>
      <c r="AV399" s="11" t="s">
        <v>92</v>
      </c>
      <c r="AW399" s="11" t="s">
        <v>44</v>
      </c>
      <c r="AX399" s="11" t="s">
        <v>90</v>
      </c>
      <c r="AY399" s="247" t="s">
        <v>145</v>
      </c>
    </row>
    <row r="400" s="1" customFormat="1" ht="16.5" customHeight="1">
      <c r="B400" s="47"/>
      <c r="C400" s="222" t="s">
        <v>697</v>
      </c>
      <c r="D400" s="222" t="s">
        <v>147</v>
      </c>
      <c r="E400" s="223" t="s">
        <v>698</v>
      </c>
      <c r="F400" s="224" t="s">
        <v>699</v>
      </c>
      <c r="G400" s="225" t="s">
        <v>161</v>
      </c>
      <c r="H400" s="226">
        <v>24</v>
      </c>
      <c r="I400" s="227"/>
      <c r="J400" s="228">
        <f>ROUND(I400*H400,2)</f>
        <v>0</v>
      </c>
      <c r="K400" s="224" t="s">
        <v>151</v>
      </c>
      <c r="L400" s="73"/>
      <c r="M400" s="229" t="s">
        <v>80</v>
      </c>
      <c r="N400" s="230" t="s">
        <v>52</v>
      </c>
      <c r="O400" s="48"/>
      <c r="P400" s="231">
        <f>O400*H400</f>
        <v>0</v>
      </c>
      <c r="Q400" s="231">
        <v>0.0091800000000000007</v>
      </c>
      <c r="R400" s="231">
        <f>Q400*H400</f>
        <v>0.22032000000000002</v>
      </c>
      <c r="S400" s="231">
        <v>0</v>
      </c>
      <c r="T400" s="232">
        <f>S400*H400</f>
        <v>0</v>
      </c>
      <c r="AR400" s="24" t="s">
        <v>152</v>
      </c>
      <c r="AT400" s="24" t="s">
        <v>147</v>
      </c>
      <c r="AU400" s="24" t="s">
        <v>92</v>
      </c>
      <c r="AY400" s="24" t="s">
        <v>145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24" t="s">
        <v>90</v>
      </c>
      <c r="BK400" s="233">
        <f>ROUND(I400*H400,2)</f>
        <v>0</v>
      </c>
      <c r="BL400" s="24" t="s">
        <v>152</v>
      </c>
      <c r="BM400" s="24" t="s">
        <v>700</v>
      </c>
    </row>
    <row r="401" s="1" customFormat="1">
      <c r="B401" s="47"/>
      <c r="C401" s="75"/>
      <c r="D401" s="234" t="s">
        <v>154</v>
      </c>
      <c r="E401" s="75"/>
      <c r="F401" s="235" t="s">
        <v>701</v>
      </c>
      <c r="G401" s="75"/>
      <c r="H401" s="75"/>
      <c r="I401" s="192"/>
      <c r="J401" s="75"/>
      <c r="K401" s="75"/>
      <c r="L401" s="73"/>
      <c r="M401" s="236"/>
      <c r="N401" s="48"/>
      <c r="O401" s="48"/>
      <c r="P401" s="48"/>
      <c r="Q401" s="48"/>
      <c r="R401" s="48"/>
      <c r="S401" s="48"/>
      <c r="T401" s="96"/>
      <c r="AT401" s="24" t="s">
        <v>154</v>
      </c>
      <c r="AU401" s="24" t="s">
        <v>92</v>
      </c>
    </row>
    <row r="402" s="11" customFormat="1">
      <c r="B402" s="237"/>
      <c r="C402" s="238"/>
      <c r="D402" s="234" t="s">
        <v>156</v>
      </c>
      <c r="E402" s="239" t="s">
        <v>80</v>
      </c>
      <c r="F402" s="240" t="s">
        <v>702</v>
      </c>
      <c r="G402" s="238"/>
      <c r="H402" s="241">
        <v>24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AT402" s="247" t="s">
        <v>156</v>
      </c>
      <c r="AU402" s="247" t="s">
        <v>92</v>
      </c>
      <c r="AV402" s="11" t="s">
        <v>92</v>
      </c>
      <c r="AW402" s="11" t="s">
        <v>44</v>
      </c>
      <c r="AX402" s="11" t="s">
        <v>90</v>
      </c>
      <c r="AY402" s="247" t="s">
        <v>145</v>
      </c>
    </row>
    <row r="403" s="1" customFormat="1" ht="16.5" customHeight="1">
      <c r="B403" s="47"/>
      <c r="C403" s="270" t="s">
        <v>703</v>
      </c>
      <c r="D403" s="270" t="s">
        <v>194</v>
      </c>
      <c r="E403" s="271" t="s">
        <v>704</v>
      </c>
      <c r="F403" s="272" t="s">
        <v>705</v>
      </c>
      <c r="G403" s="273" t="s">
        <v>161</v>
      </c>
      <c r="H403" s="274">
        <v>6</v>
      </c>
      <c r="I403" s="275"/>
      <c r="J403" s="276">
        <f>ROUND(I403*H403,2)</f>
        <v>0</v>
      </c>
      <c r="K403" s="272" t="s">
        <v>80</v>
      </c>
      <c r="L403" s="277"/>
      <c r="M403" s="278" t="s">
        <v>80</v>
      </c>
      <c r="N403" s="279" t="s">
        <v>52</v>
      </c>
      <c r="O403" s="48"/>
      <c r="P403" s="231">
        <f>O403*H403</f>
        <v>0</v>
      </c>
      <c r="Q403" s="231">
        <v>0.20599999999999999</v>
      </c>
      <c r="R403" s="231">
        <f>Q403*H403</f>
        <v>1.236</v>
      </c>
      <c r="S403" s="231">
        <v>0</v>
      </c>
      <c r="T403" s="232">
        <f>S403*H403</f>
        <v>0</v>
      </c>
      <c r="AR403" s="24" t="s">
        <v>197</v>
      </c>
      <c r="AT403" s="24" t="s">
        <v>194</v>
      </c>
      <c r="AU403" s="24" t="s">
        <v>92</v>
      </c>
      <c r="AY403" s="24" t="s">
        <v>145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24" t="s">
        <v>90</v>
      </c>
      <c r="BK403" s="233">
        <f>ROUND(I403*H403,2)</f>
        <v>0</v>
      </c>
      <c r="BL403" s="24" t="s">
        <v>152</v>
      </c>
      <c r="BM403" s="24" t="s">
        <v>706</v>
      </c>
    </row>
    <row r="404" s="11" customFormat="1">
      <c r="B404" s="237"/>
      <c r="C404" s="238"/>
      <c r="D404" s="234" t="s">
        <v>156</v>
      </c>
      <c r="E404" s="239" t="s">
        <v>80</v>
      </c>
      <c r="F404" s="240" t="s">
        <v>187</v>
      </c>
      <c r="G404" s="238"/>
      <c r="H404" s="241">
        <v>6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AT404" s="247" t="s">
        <v>156</v>
      </c>
      <c r="AU404" s="247" t="s">
        <v>92</v>
      </c>
      <c r="AV404" s="11" t="s">
        <v>92</v>
      </c>
      <c r="AW404" s="11" t="s">
        <v>44</v>
      </c>
      <c r="AX404" s="11" t="s">
        <v>90</v>
      </c>
      <c r="AY404" s="247" t="s">
        <v>145</v>
      </c>
    </row>
    <row r="405" s="1" customFormat="1" ht="16.5" customHeight="1">
      <c r="B405" s="47"/>
      <c r="C405" s="270" t="s">
        <v>707</v>
      </c>
      <c r="D405" s="270" t="s">
        <v>194</v>
      </c>
      <c r="E405" s="271" t="s">
        <v>708</v>
      </c>
      <c r="F405" s="272" t="s">
        <v>709</v>
      </c>
      <c r="G405" s="273" t="s">
        <v>161</v>
      </c>
      <c r="H405" s="274">
        <v>4</v>
      </c>
      <c r="I405" s="275"/>
      <c r="J405" s="276">
        <f>ROUND(I405*H405,2)</f>
        <v>0</v>
      </c>
      <c r="K405" s="272" t="s">
        <v>80</v>
      </c>
      <c r="L405" s="277"/>
      <c r="M405" s="278" t="s">
        <v>80</v>
      </c>
      <c r="N405" s="279" t="s">
        <v>52</v>
      </c>
      <c r="O405" s="48"/>
      <c r="P405" s="231">
        <f>O405*H405</f>
        <v>0</v>
      </c>
      <c r="Q405" s="231">
        <v>0.41099999999999998</v>
      </c>
      <c r="R405" s="231">
        <f>Q405*H405</f>
        <v>1.6439999999999999</v>
      </c>
      <c r="S405" s="231">
        <v>0</v>
      </c>
      <c r="T405" s="232">
        <f>S405*H405</f>
        <v>0</v>
      </c>
      <c r="AR405" s="24" t="s">
        <v>197</v>
      </c>
      <c r="AT405" s="24" t="s">
        <v>194</v>
      </c>
      <c r="AU405" s="24" t="s">
        <v>92</v>
      </c>
      <c r="AY405" s="24" t="s">
        <v>145</v>
      </c>
      <c r="BE405" s="233">
        <f>IF(N405="základní",J405,0)</f>
        <v>0</v>
      </c>
      <c r="BF405" s="233">
        <f>IF(N405="snížená",J405,0)</f>
        <v>0</v>
      </c>
      <c r="BG405" s="233">
        <f>IF(N405="zákl. přenesená",J405,0)</f>
        <v>0</v>
      </c>
      <c r="BH405" s="233">
        <f>IF(N405="sníž. přenesená",J405,0)</f>
        <v>0</v>
      </c>
      <c r="BI405" s="233">
        <f>IF(N405="nulová",J405,0)</f>
        <v>0</v>
      </c>
      <c r="BJ405" s="24" t="s">
        <v>90</v>
      </c>
      <c r="BK405" s="233">
        <f>ROUND(I405*H405,2)</f>
        <v>0</v>
      </c>
      <c r="BL405" s="24" t="s">
        <v>152</v>
      </c>
      <c r="BM405" s="24" t="s">
        <v>710</v>
      </c>
    </row>
    <row r="406" s="11" customFormat="1">
      <c r="B406" s="237"/>
      <c r="C406" s="238"/>
      <c r="D406" s="234" t="s">
        <v>156</v>
      </c>
      <c r="E406" s="239" t="s">
        <v>80</v>
      </c>
      <c r="F406" s="240" t="s">
        <v>152</v>
      </c>
      <c r="G406" s="238"/>
      <c r="H406" s="241">
        <v>4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AT406" s="247" t="s">
        <v>156</v>
      </c>
      <c r="AU406" s="247" t="s">
        <v>92</v>
      </c>
      <c r="AV406" s="11" t="s">
        <v>92</v>
      </c>
      <c r="AW406" s="11" t="s">
        <v>44</v>
      </c>
      <c r="AX406" s="11" t="s">
        <v>90</v>
      </c>
      <c r="AY406" s="247" t="s">
        <v>145</v>
      </c>
    </row>
    <row r="407" s="1" customFormat="1" ht="16.5" customHeight="1">
      <c r="B407" s="47"/>
      <c r="C407" s="270" t="s">
        <v>711</v>
      </c>
      <c r="D407" s="270" t="s">
        <v>194</v>
      </c>
      <c r="E407" s="271" t="s">
        <v>712</v>
      </c>
      <c r="F407" s="272" t="s">
        <v>713</v>
      </c>
      <c r="G407" s="273" t="s">
        <v>161</v>
      </c>
      <c r="H407" s="274">
        <v>14</v>
      </c>
      <c r="I407" s="275"/>
      <c r="J407" s="276">
        <f>ROUND(I407*H407,2)</f>
        <v>0</v>
      </c>
      <c r="K407" s="272" t="s">
        <v>80</v>
      </c>
      <c r="L407" s="277"/>
      <c r="M407" s="278" t="s">
        <v>80</v>
      </c>
      <c r="N407" s="279" t="s">
        <v>52</v>
      </c>
      <c r="O407" s="48"/>
      <c r="P407" s="231">
        <f>O407*H407</f>
        <v>0</v>
      </c>
      <c r="Q407" s="231">
        <v>0.82399999999999995</v>
      </c>
      <c r="R407" s="231">
        <f>Q407*H407</f>
        <v>11.536</v>
      </c>
      <c r="S407" s="231">
        <v>0</v>
      </c>
      <c r="T407" s="232">
        <f>S407*H407</f>
        <v>0</v>
      </c>
      <c r="AR407" s="24" t="s">
        <v>197</v>
      </c>
      <c r="AT407" s="24" t="s">
        <v>194</v>
      </c>
      <c r="AU407" s="24" t="s">
        <v>92</v>
      </c>
      <c r="AY407" s="24" t="s">
        <v>145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24" t="s">
        <v>90</v>
      </c>
      <c r="BK407" s="233">
        <f>ROUND(I407*H407,2)</f>
        <v>0</v>
      </c>
      <c r="BL407" s="24" t="s">
        <v>152</v>
      </c>
      <c r="BM407" s="24" t="s">
        <v>714</v>
      </c>
    </row>
    <row r="408" s="11" customFormat="1">
      <c r="B408" s="237"/>
      <c r="C408" s="238"/>
      <c r="D408" s="234" t="s">
        <v>156</v>
      </c>
      <c r="E408" s="239" t="s">
        <v>80</v>
      </c>
      <c r="F408" s="240" t="s">
        <v>233</v>
      </c>
      <c r="G408" s="238"/>
      <c r="H408" s="241">
        <v>14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AT408" s="247" t="s">
        <v>156</v>
      </c>
      <c r="AU408" s="247" t="s">
        <v>92</v>
      </c>
      <c r="AV408" s="11" t="s">
        <v>92</v>
      </c>
      <c r="AW408" s="11" t="s">
        <v>44</v>
      </c>
      <c r="AX408" s="11" t="s">
        <v>90</v>
      </c>
      <c r="AY408" s="247" t="s">
        <v>145</v>
      </c>
    </row>
    <row r="409" s="1" customFormat="1" ht="16.5" customHeight="1">
      <c r="B409" s="47"/>
      <c r="C409" s="222" t="s">
        <v>715</v>
      </c>
      <c r="D409" s="222" t="s">
        <v>147</v>
      </c>
      <c r="E409" s="223" t="s">
        <v>716</v>
      </c>
      <c r="F409" s="224" t="s">
        <v>717</v>
      </c>
      <c r="G409" s="225" t="s">
        <v>161</v>
      </c>
      <c r="H409" s="226">
        <v>8</v>
      </c>
      <c r="I409" s="227"/>
      <c r="J409" s="228">
        <f>ROUND(I409*H409,2)</f>
        <v>0</v>
      </c>
      <c r="K409" s="224" t="s">
        <v>151</v>
      </c>
      <c r="L409" s="73"/>
      <c r="M409" s="229" t="s">
        <v>80</v>
      </c>
      <c r="N409" s="230" t="s">
        <v>52</v>
      </c>
      <c r="O409" s="48"/>
      <c r="P409" s="231">
        <f>O409*H409</f>
        <v>0</v>
      </c>
      <c r="Q409" s="231">
        <v>0.011469999999999999</v>
      </c>
      <c r="R409" s="231">
        <f>Q409*H409</f>
        <v>0.091759999999999994</v>
      </c>
      <c r="S409" s="231">
        <v>0</v>
      </c>
      <c r="T409" s="232">
        <f>S409*H409</f>
        <v>0</v>
      </c>
      <c r="AR409" s="24" t="s">
        <v>152</v>
      </c>
      <c r="AT409" s="24" t="s">
        <v>147</v>
      </c>
      <c r="AU409" s="24" t="s">
        <v>92</v>
      </c>
      <c r="AY409" s="24" t="s">
        <v>145</v>
      </c>
      <c r="BE409" s="233">
        <f>IF(N409="základní",J409,0)</f>
        <v>0</v>
      </c>
      <c r="BF409" s="233">
        <f>IF(N409="snížená",J409,0)</f>
        <v>0</v>
      </c>
      <c r="BG409" s="233">
        <f>IF(N409="zákl. přenesená",J409,0)</f>
        <v>0</v>
      </c>
      <c r="BH409" s="233">
        <f>IF(N409="sníž. přenesená",J409,0)</f>
        <v>0</v>
      </c>
      <c r="BI409" s="233">
        <f>IF(N409="nulová",J409,0)</f>
        <v>0</v>
      </c>
      <c r="BJ409" s="24" t="s">
        <v>90</v>
      </c>
      <c r="BK409" s="233">
        <f>ROUND(I409*H409,2)</f>
        <v>0</v>
      </c>
      <c r="BL409" s="24" t="s">
        <v>152</v>
      </c>
      <c r="BM409" s="24" t="s">
        <v>718</v>
      </c>
    </row>
    <row r="410" s="1" customFormat="1">
      <c r="B410" s="47"/>
      <c r="C410" s="75"/>
      <c r="D410" s="234" t="s">
        <v>154</v>
      </c>
      <c r="E410" s="75"/>
      <c r="F410" s="235" t="s">
        <v>701</v>
      </c>
      <c r="G410" s="75"/>
      <c r="H410" s="75"/>
      <c r="I410" s="192"/>
      <c r="J410" s="75"/>
      <c r="K410" s="75"/>
      <c r="L410" s="73"/>
      <c r="M410" s="236"/>
      <c r="N410" s="48"/>
      <c r="O410" s="48"/>
      <c r="P410" s="48"/>
      <c r="Q410" s="48"/>
      <c r="R410" s="48"/>
      <c r="S410" s="48"/>
      <c r="T410" s="96"/>
      <c r="AT410" s="24" t="s">
        <v>154</v>
      </c>
      <c r="AU410" s="24" t="s">
        <v>92</v>
      </c>
    </row>
    <row r="411" s="11" customFormat="1">
      <c r="B411" s="237"/>
      <c r="C411" s="238"/>
      <c r="D411" s="234" t="s">
        <v>156</v>
      </c>
      <c r="E411" s="239" t="s">
        <v>80</v>
      </c>
      <c r="F411" s="240" t="s">
        <v>719</v>
      </c>
      <c r="G411" s="238"/>
      <c r="H411" s="241">
        <v>8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AT411" s="247" t="s">
        <v>156</v>
      </c>
      <c r="AU411" s="247" t="s">
        <v>92</v>
      </c>
      <c r="AV411" s="11" t="s">
        <v>92</v>
      </c>
      <c r="AW411" s="11" t="s">
        <v>44</v>
      </c>
      <c r="AX411" s="11" t="s">
        <v>90</v>
      </c>
      <c r="AY411" s="247" t="s">
        <v>145</v>
      </c>
    </row>
    <row r="412" s="1" customFormat="1" ht="16.5" customHeight="1">
      <c r="B412" s="47"/>
      <c r="C412" s="270" t="s">
        <v>720</v>
      </c>
      <c r="D412" s="270" t="s">
        <v>194</v>
      </c>
      <c r="E412" s="271" t="s">
        <v>721</v>
      </c>
      <c r="F412" s="272" t="s">
        <v>722</v>
      </c>
      <c r="G412" s="273" t="s">
        <v>161</v>
      </c>
      <c r="H412" s="274">
        <v>8</v>
      </c>
      <c r="I412" s="275"/>
      <c r="J412" s="276">
        <f>ROUND(I412*H412,2)</f>
        <v>0</v>
      </c>
      <c r="K412" s="272" t="s">
        <v>80</v>
      </c>
      <c r="L412" s="277"/>
      <c r="M412" s="278" t="s">
        <v>80</v>
      </c>
      <c r="N412" s="279" t="s">
        <v>52</v>
      </c>
      <c r="O412" s="48"/>
      <c r="P412" s="231">
        <f>O412*H412</f>
        <v>0</v>
      </c>
      <c r="Q412" s="231">
        <v>0.51000000000000001</v>
      </c>
      <c r="R412" s="231">
        <f>Q412*H412</f>
        <v>4.0800000000000001</v>
      </c>
      <c r="S412" s="231">
        <v>0</v>
      </c>
      <c r="T412" s="232">
        <f>S412*H412</f>
        <v>0</v>
      </c>
      <c r="AR412" s="24" t="s">
        <v>197</v>
      </c>
      <c r="AT412" s="24" t="s">
        <v>194</v>
      </c>
      <c r="AU412" s="24" t="s">
        <v>92</v>
      </c>
      <c r="AY412" s="24" t="s">
        <v>145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24" t="s">
        <v>90</v>
      </c>
      <c r="BK412" s="233">
        <f>ROUND(I412*H412,2)</f>
        <v>0</v>
      </c>
      <c r="BL412" s="24" t="s">
        <v>152</v>
      </c>
      <c r="BM412" s="24" t="s">
        <v>723</v>
      </c>
    </row>
    <row r="413" s="11" customFormat="1">
      <c r="B413" s="237"/>
      <c r="C413" s="238"/>
      <c r="D413" s="234" t="s">
        <v>156</v>
      </c>
      <c r="E413" s="239" t="s">
        <v>80</v>
      </c>
      <c r="F413" s="240" t="s">
        <v>197</v>
      </c>
      <c r="G413" s="238"/>
      <c r="H413" s="241">
        <v>8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AT413" s="247" t="s">
        <v>156</v>
      </c>
      <c r="AU413" s="247" t="s">
        <v>92</v>
      </c>
      <c r="AV413" s="11" t="s">
        <v>92</v>
      </c>
      <c r="AW413" s="11" t="s">
        <v>44</v>
      </c>
      <c r="AX413" s="11" t="s">
        <v>90</v>
      </c>
      <c r="AY413" s="247" t="s">
        <v>145</v>
      </c>
    </row>
    <row r="414" s="1" customFormat="1" ht="25.5" customHeight="1">
      <c r="B414" s="47"/>
      <c r="C414" s="222" t="s">
        <v>724</v>
      </c>
      <c r="D414" s="222" t="s">
        <v>147</v>
      </c>
      <c r="E414" s="223" t="s">
        <v>725</v>
      </c>
      <c r="F414" s="224" t="s">
        <v>726</v>
      </c>
      <c r="G414" s="225" t="s">
        <v>239</v>
      </c>
      <c r="H414" s="226">
        <v>144</v>
      </c>
      <c r="I414" s="227"/>
      <c r="J414" s="228">
        <f>ROUND(I414*H414,2)</f>
        <v>0</v>
      </c>
      <c r="K414" s="224" t="s">
        <v>151</v>
      </c>
      <c r="L414" s="73"/>
      <c r="M414" s="229" t="s">
        <v>80</v>
      </c>
      <c r="N414" s="230" t="s">
        <v>52</v>
      </c>
      <c r="O414" s="48"/>
      <c r="P414" s="231">
        <f>O414*H414</f>
        <v>0</v>
      </c>
      <c r="Q414" s="231">
        <v>0.00232</v>
      </c>
      <c r="R414" s="231">
        <f>Q414*H414</f>
        <v>0.33407999999999999</v>
      </c>
      <c r="S414" s="231">
        <v>0</v>
      </c>
      <c r="T414" s="232">
        <f>S414*H414</f>
        <v>0</v>
      </c>
      <c r="AR414" s="24" t="s">
        <v>152</v>
      </c>
      <c r="AT414" s="24" t="s">
        <v>147</v>
      </c>
      <c r="AU414" s="24" t="s">
        <v>92</v>
      </c>
      <c r="AY414" s="24" t="s">
        <v>145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24" t="s">
        <v>90</v>
      </c>
      <c r="BK414" s="233">
        <f>ROUND(I414*H414,2)</f>
        <v>0</v>
      </c>
      <c r="BL414" s="24" t="s">
        <v>152</v>
      </c>
      <c r="BM414" s="24" t="s">
        <v>727</v>
      </c>
    </row>
    <row r="415" s="11" customFormat="1">
      <c r="B415" s="237"/>
      <c r="C415" s="238"/>
      <c r="D415" s="234" t="s">
        <v>156</v>
      </c>
      <c r="E415" s="239" t="s">
        <v>80</v>
      </c>
      <c r="F415" s="240" t="s">
        <v>728</v>
      </c>
      <c r="G415" s="238"/>
      <c r="H415" s="241">
        <v>144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AT415" s="247" t="s">
        <v>156</v>
      </c>
      <c r="AU415" s="247" t="s">
        <v>92</v>
      </c>
      <c r="AV415" s="11" t="s">
        <v>92</v>
      </c>
      <c r="AW415" s="11" t="s">
        <v>44</v>
      </c>
      <c r="AX415" s="11" t="s">
        <v>90</v>
      </c>
      <c r="AY415" s="247" t="s">
        <v>145</v>
      </c>
    </row>
    <row r="416" s="1" customFormat="1" ht="25.5" customHeight="1">
      <c r="B416" s="47"/>
      <c r="C416" s="222" t="s">
        <v>729</v>
      </c>
      <c r="D416" s="222" t="s">
        <v>147</v>
      </c>
      <c r="E416" s="223" t="s">
        <v>730</v>
      </c>
      <c r="F416" s="224" t="s">
        <v>731</v>
      </c>
      <c r="G416" s="225" t="s">
        <v>239</v>
      </c>
      <c r="H416" s="226">
        <v>23.120000000000001</v>
      </c>
      <c r="I416" s="227"/>
      <c r="J416" s="228">
        <f>ROUND(I416*H416,2)</f>
        <v>0</v>
      </c>
      <c r="K416" s="224" t="s">
        <v>151</v>
      </c>
      <c r="L416" s="73"/>
      <c r="M416" s="229" t="s">
        <v>80</v>
      </c>
      <c r="N416" s="230" t="s">
        <v>52</v>
      </c>
      <c r="O416" s="48"/>
      <c r="P416" s="231">
        <f>O416*H416</f>
        <v>0</v>
      </c>
      <c r="Q416" s="231">
        <v>0.00396</v>
      </c>
      <c r="R416" s="231">
        <f>Q416*H416</f>
        <v>0.091555200000000003</v>
      </c>
      <c r="S416" s="231">
        <v>0</v>
      </c>
      <c r="T416" s="232">
        <f>S416*H416</f>
        <v>0</v>
      </c>
      <c r="AR416" s="24" t="s">
        <v>152</v>
      </c>
      <c r="AT416" s="24" t="s">
        <v>147</v>
      </c>
      <c r="AU416" s="24" t="s">
        <v>92</v>
      </c>
      <c r="AY416" s="24" t="s">
        <v>145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24" t="s">
        <v>90</v>
      </c>
      <c r="BK416" s="233">
        <f>ROUND(I416*H416,2)</f>
        <v>0</v>
      </c>
      <c r="BL416" s="24" t="s">
        <v>152</v>
      </c>
      <c r="BM416" s="24" t="s">
        <v>732</v>
      </c>
    </row>
    <row r="417" s="11" customFormat="1">
      <c r="B417" s="237"/>
      <c r="C417" s="238"/>
      <c r="D417" s="234" t="s">
        <v>156</v>
      </c>
      <c r="E417" s="239" t="s">
        <v>80</v>
      </c>
      <c r="F417" s="240" t="s">
        <v>733</v>
      </c>
      <c r="G417" s="238"/>
      <c r="H417" s="241">
        <v>23.120000000000001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AT417" s="247" t="s">
        <v>156</v>
      </c>
      <c r="AU417" s="247" t="s">
        <v>92</v>
      </c>
      <c r="AV417" s="11" t="s">
        <v>92</v>
      </c>
      <c r="AW417" s="11" t="s">
        <v>44</v>
      </c>
      <c r="AX417" s="11" t="s">
        <v>90</v>
      </c>
      <c r="AY417" s="247" t="s">
        <v>145</v>
      </c>
    </row>
    <row r="418" s="1" customFormat="1" ht="16.5" customHeight="1">
      <c r="B418" s="47"/>
      <c r="C418" s="222" t="s">
        <v>734</v>
      </c>
      <c r="D418" s="222" t="s">
        <v>147</v>
      </c>
      <c r="E418" s="223" t="s">
        <v>735</v>
      </c>
      <c r="F418" s="224" t="s">
        <v>736</v>
      </c>
      <c r="G418" s="225" t="s">
        <v>300</v>
      </c>
      <c r="H418" s="226">
        <v>0.57299999999999995</v>
      </c>
      <c r="I418" s="227"/>
      <c r="J418" s="228">
        <f>ROUND(I418*H418,2)</f>
        <v>0</v>
      </c>
      <c r="K418" s="224" t="s">
        <v>151</v>
      </c>
      <c r="L418" s="73"/>
      <c r="M418" s="229" t="s">
        <v>80</v>
      </c>
      <c r="N418" s="230" t="s">
        <v>52</v>
      </c>
      <c r="O418" s="48"/>
      <c r="P418" s="231">
        <f>O418*H418</f>
        <v>0</v>
      </c>
      <c r="Q418" s="231">
        <v>1.0369600000000001</v>
      </c>
      <c r="R418" s="231">
        <f>Q418*H418</f>
        <v>0.59417808000000005</v>
      </c>
      <c r="S418" s="231">
        <v>0</v>
      </c>
      <c r="T418" s="232">
        <f>S418*H418</f>
        <v>0</v>
      </c>
      <c r="AR418" s="24" t="s">
        <v>152</v>
      </c>
      <c r="AT418" s="24" t="s">
        <v>147</v>
      </c>
      <c r="AU418" s="24" t="s">
        <v>92</v>
      </c>
      <c r="AY418" s="24" t="s">
        <v>145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24" t="s">
        <v>90</v>
      </c>
      <c r="BK418" s="233">
        <f>ROUND(I418*H418,2)</f>
        <v>0</v>
      </c>
      <c r="BL418" s="24" t="s">
        <v>152</v>
      </c>
      <c r="BM418" s="24" t="s">
        <v>737</v>
      </c>
    </row>
    <row r="419" s="11" customFormat="1">
      <c r="B419" s="237"/>
      <c r="C419" s="238"/>
      <c r="D419" s="234" t="s">
        <v>156</v>
      </c>
      <c r="E419" s="239" t="s">
        <v>80</v>
      </c>
      <c r="F419" s="240" t="s">
        <v>738</v>
      </c>
      <c r="G419" s="238"/>
      <c r="H419" s="241">
        <v>0.57299999999999995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AT419" s="247" t="s">
        <v>156</v>
      </c>
      <c r="AU419" s="247" t="s">
        <v>92</v>
      </c>
      <c r="AV419" s="11" t="s">
        <v>92</v>
      </c>
      <c r="AW419" s="11" t="s">
        <v>44</v>
      </c>
      <c r="AX419" s="11" t="s">
        <v>90</v>
      </c>
      <c r="AY419" s="247" t="s">
        <v>145</v>
      </c>
    </row>
    <row r="420" s="1" customFormat="1" ht="25.5" customHeight="1">
      <c r="B420" s="47"/>
      <c r="C420" s="222" t="s">
        <v>739</v>
      </c>
      <c r="D420" s="222" t="s">
        <v>147</v>
      </c>
      <c r="E420" s="223" t="s">
        <v>740</v>
      </c>
      <c r="F420" s="224" t="s">
        <v>741</v>
      </c>
      <c r="G420" s="225" t="s">
        <v>161</v>
      </c>
      <c r="H420" s="226">
        <v>8</v>
      </c>
      <c r="I420" s="227"/>
      <c r="J420" s="228">
        <f>ROUND(I420*H420,2)</f>
        <v>0</v>
      </c>
      <c r="K420" s="224" t="s">
        <v>151</v>
      </c>
      <c r="L420" s="73"/>
      <c r="M420" s="229" t="s">
        <v>80</v>
      </c>
      <c r="N420" s="230" t="s">
        <v>52</v>
      </c>
      <c r="O420" s="48"/>
      <c r="P420" s="231">
        <f>O420*H420</f>
        <v>0</v>
      </c>
      <c r="Q420" s="231">
        <v>0.21734000000000001</v>
      </c>
      <c r="R420" s="231">
        <f>Q420*H420</f>
        <v>1.73872</v>
      </c>
      <c r="S420" s="231">
        <v>0</v>
      </c>
      <c r="T420" s="232">
        <f>S420*H420</f>
        <v>0</v>
      </c>
      <c r="AR420" s="24" t="s">
        <v>152</v>
      </c>
      <c r="AT420" s="24" t="s">
        <v>147</v>
      </c>
      <c r="AU420" s="24" t="s">
        <v>92</v>
      </c>
      <c r="AY420" s="24" t="s">
        <v>145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24" t="s">
        <v>90</v>
      </c>
      <c r="BK420" s="233">
        <f>ROUND(I420*H420,2)</f>
        <v>0</v>
      </c>
      <c r="BL420" s="24" t="s">
        <v>152</v>
      </c>
      <c r="BM420" s="24" t="s">
        <v>742</v>
      </c>
    </row>
    <row r="421" s="1" customFormat="1">
      <c r="B421" s="47"/>
      <c r="C421" s="75"/>
      <c r="D421" s="234" t="s">
        <v>154</v>
      </c>
      <c r="E421" s="75"/>
      <c r="F421" s="235" t="s">
        <v>743</v>
      </c>
      <c r="G421" s="75"/>
      <c r="H421" s="75"/>
      <c r="I421" s="192"/>
      <c r="J421" s="75"/>
      <c r="K421" s="75"/>
      <c r="L421" s="73"/>
      <c r="M421" s="236"/>
      <c r="N421" s="48"/>
      <c r="O421" s="48"/>
      <c r="P421" s="48"/>
      <c r="Q421" s="48"/>
      <c r="R421" s="48"/>
      <c r="S421" s="48"/>
      <c r="T421" s="96"/>
      <c r="AT421" s="24" t="s">
        <v>154</v>
      </c>
      <c r="AU421" s="24" t="s">
        <v>92</v>
      </c>
    </row>
    <row r="422" s="11" customFormat="1">
      <c r="B422" s="237"/>
      <c r="C422" s="238"/>
      <c r="D422" s="234" t="s">
        <v>156</v>
      </c>
      <c r="E422" s="239" t="s">
        <v>80</v>
      </c>
      <c r="F422" s="240" t="s">
        <v>744</v>
      </c>
      <c r="G422" s="238"/>
      <c r="H422" s="241">
        <v>8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AT422" s="247" t="s">
        <v>156</v>
      </c>
      <c r="AU422" s="247" t="s">
        <v>92</v>
      </c>
      <c r="AV422" s="11" t="s">
        <v>92</v>
      </c>
      <c r="AW422" s="11" t="s">
        <v>44</v>
      </c>
      <c r="AX422" s="11" t="s">
        <v>90</v>
      </c>
      <c r="AY422" s="247" t="s">
        <v>145</v>
      </c>
    </row>
    <row r="423" s="1" customFormat="1" ht="16.5" customHeight="1">
      <c r="B423" s="47"/>
      <c r="C423" s="270" t="s">
        <v>745</v>
      </c>
      <c r="D423" s="270" t="s">
        <v>194</v>
      </c>
      <c r="E423" s="271" t="s">
        <v>746</v>
      </c>
      <c r="F423" s="272" t="s">
        <v>747</v>
      </c>
      <c r="G423" s="273" t="s">
        <v>161</v>
      </c>
      <c r="H423" s="274">
        <v>8</v>
      </c>
      <c r="I423" s="275"/>
      <c r="J423" s="276">
        <f>ROUND(I423*H423,2)</f>
        <v>0</v>
      </c>
      <c r="K423" s="272" t="s">
        <v>151</v>
      </c>
      <c r="L423" s="277"/>
      <c r="M423" s="278" t="s">
        <v>80</v>
      </c>
      <c r="N423" s="279" t="s">
        <v>52</v>
      </c>
      <c r="O423" s="48"/>
      <c r="P423" s="231">
        <f>O423*H423</f>
        <v>0</v>
      </c>
      <c r="Q423" s="231">
        <v>0.10100000000000001</v>
      </c>
      <c r="R423" s="231">
        <f>Q423*H423</f>
        <v>0.80800000000000005</v>
      </c>
      <c r="S423" s="231">
        <v>0</v>
      </c>
      <c r="T423" s="232">
        <f>S423*H423</f>
        <v>0</v>
      </c>
      <c r="AR423" s="24" t="s">
        <v>197</v>
      </c>
      <c r="AT423" s="24" t="s">
        <v>194</v>
      </c>
      <c r="AU423" s="24" t="s">
        <v>92</v>
      </c>
      <c r="AY423" s="24" t="s">
        <v>145</v>
      </c>
      <c r="BE423" s="233">
        <f>IF(N423="základní",J423,0)</f>
        <v>0</v>
      </c>
      <c r="BF423" s="233">
        <f>IF(N423="snížená",J423,0)</f>
        <v>0</v>
      </c>
      <c r="BG423" s="233">
        <f>IF(N423="zákl. přenesená",J423,0)</f>
        <v>0</v>
      </c>
      <c r="BH423" s="233">
        <f>IF(N423="sníž. přenesená",J423,0)</f>
        <v>0</v>
      </c>
      <c r="BI423" s="233">
        <f>IF(N423="nulová",J423,0)</f>
        <v>0</v>
      </c>
      <c r="BJ423" s="24" t="s">
        <v>90</v>
      </c>
      <c r="BK423" s="233">
        <f>ROUND(I423*H423,2)</f>
        <v>0</v>
      </c>
      <c r="BL423" s="24" t="s">
        <v>152</v>
      </c>
      <c r="BM423" s="24" t="s">
        <v>748</v>
      </c>
    </row>
    <row r="424" s="11" customFormat="1">
      <c r="B424" s="237"/>
      <c r="C424" s="238"/>
      <c r="D424" s="234" t="s">
        <v>156</v>
      </c>
      <c r="E424" s="239" t="s">
        <v>80</v>
      </c>
      <c r="F424" s="240" t="s">
        <v>744</v>
      </c>
      <c r="G424" s="238"/>
      <c r="H424" s="241">
        <v>8</v>
      </c>
      <c r="I424" s="242"/>
      <c r="J424" s="238"/>
      <c r="K424" s="238"/>
      <c r="L424" s="243"/>
      <c r="M424" s="244"/>
      <c r="N424" s="245"/>
      <c r="O424" s="245"/>
      <c r="P424" s="245"/>
      <c r="Q424" s="245"/>
      <c r="R424" s="245"/>
      <c r="S424" s="245"/>
      <c r="T424" s="246"/>
      <c r="AT424" s="247" t="s">
        <v>156</v>
      </c>
      <c r="AU424" s="247" t="s">
        <v>92</v>
      </c>
      <c r="AV424" s="11" t="s">
        <v>92</v>
      </c>
      <c r="AW424" s="11" t="s">
        <v>44</v>
      </c>
      <c r="AX424" s="11" t="s">
        <v>90</v>
      </c>
      <c r="AY424" s="247" t="s">
        <v>145</v>
      </c>
    </row>
    <row r="425" s="1" customFormat="1" ht="25.5" customHeight="1">
      <c r="B425" s="47"/>
      <c r="C425" s="222" t="s">
        <v>749</v>
      </c>
      <c r="D425" s="222" t="s">
        <v>147</v>
      </c>
      <c r="E425" s="223" t="s">
        <v>750</v>
      </c>
      <c r="F425" s="224" t="s">
        <v>751</v>
      </c>
      <c r="G425" s="225" t="s">
        <v>161</v>
      </c>
      <c r="H425" s="226">
        <v>8</v>
      </c>
      <c r="I425" s="227"/>
      <c r="J425" s="228">
        <f>ROUND(I425*H425,2)</f>
        <v>0</v>
      </c>
      <c r="K425" s="224" t="s">
        <v>151</v>
      </c>
      <c r="L425" s="73"/>
      <c r="M425" s="229" t="s">
        <v>80</v>
      </c>
      <c r="N425" s="230" t="s">
        <v>52</v>
      </c>
      <c r="O425" s="48"/>
      <c r="P425" s="231">
        <f>O425*H425</f>
        <v>0</v>
      </c>
      <c r="Q425" s="231">
        <v>0</v>
      </c>
      <c r="R425" s="231">
        <f>Q425*H425</f>
        <v>0</v>
      </c>
      <c r="S425" s="231">
        <v>0.20000000000000001</v>
      </c>
      <c r="T425" s="232">
        <f>S425*H425</f>
        <v>1.6000000000000001</v>
      </c>
      <c r="AR425" s="24" t="s">
        <v>152</v>
      </c>
      <c r="AT425" s="24" t="s">
        <v>147</v>
      </c>
      <c r="AU425" s="24" t="s">
        <v>92</v>
      </c>
      <c r="AY425" s="24" t="s">
        <v>145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24" t="s">
        <v>90</v>
      </c>
      <c r="BK425" s="233">
        <f>ROUND(I425*H425,2)</f>
        <v>0</v>
      </c>
      <c r="BL425" s="24" t="s">
        <v>152</v>
      </c>
      <c r="BM425" s="24" t="s">
        <v>752</v>
      </c>
    </row>
    <row r="426" s="11" customFormat="1">
      <c r="B426" s="237"/>
      <c r="C426" s="238"/>
      <c r="D426" s="234" t="s">
        <v>156</v>
      </c>
      <c r="E426" s="239" t="s">
        <v>80</v>
      </c>
      <c r="F426" s="240" t="s">
        <v>744</v>
      </c>
      <c r="G426" s="238"/>
      <c r="H426" s="241">
        <v>8</v>
      </c>
      <c r="I426" s="242"/>
      <c r="J426" s="238"/>
      <c r="K426" s="238"/>
      <c r="L426" s="243"/>
      <c r="M426" s="244"/>
      <c r="N426" s="245"/>
      <c r="O426" s="245"/>
      <c r="P426" s="245"/>
      <c r="Q426" s="245"/>
      <c r="R426" s="245"/>
      <c r="S426" s="245"/>
      <c r="T426" s="246"/>
      <c r="AT426" s="247" t="s">
        <v>156</v>
      </c>
      <c r="AU426" s="247" t="s">
        <v>92</v>
      </c>
      <c r="AV426" s="11" t="s">
        <v>92</v>
      </c>
      <c r="AW426" s="11" t="s">
        <v>44</v>
      </c>
      <c r="AX426" s="11" t="s">
        <v>90</v>
      </c>
      <c r="AY426" s="247" t="s">
        <v>145</v>
      </c>
    </row>
    <row r="427" s="10" customFormat="1" ht="29.88" customHeight="1">
      <c r="B427" s="206"/>
      <c r="C427" s="207"/>
      <c r="D427" s="208" t="s">
        <v>81</v>
      </c>
      <c r="E427" s="220" t="s">
        <v>753</v>
      </c>
      <c r="F427" s="220" t="s">
        <v>754</v>
      </c>
      <c r="G427" s="207"/>
      <c r="H427" s="207"/>
      <c r="I427" s="210"/>
      <c r="J427" s="221">
        <f>BK427</f>
        <v>0</v>
      </c>
      <c r="K427" s="207"/>
      <c r="L427" s="212"/>
      <c r="M427" s="213"/>
      <c r="N427" s="214"/>
      <c r="O427" s="214"/>
      <c r="P427" s="215">
        <f>SUM(P428:P429)</f>
        <v>0</v>
      </c>
      <c r="Q427" s="214"/>
      <c r="R427" s="215">
        <f>SUM(R428:R429)</f>
        <v>0</v>
      </c>
      <c r="S427" s="214"/>
      <c r="T427" s="216">
        <f>SUM(T428:T429)</f>
        <v>0</v>
      </c>
      <c r="AR427" s="217" t="s">
        <v>90</v>
      </c>
      <c r="AT427" s="218" t="s">
        <v>81</v>
      </c>
      <c r="AU427" s="218" t="s">
        <v>90</v>
      </c>
      <c r="AY427" s="217" t="s">
        <v>145</v>
      </c>
      <c r="BK427" s="219">
        <f>SUM(BK428:BK429)</f>
        <v>0</v>
      </c>
    </row>
    <row r="428" s="1" customFormat="1" ht="16.5" customHeight="1">
      <c r="B428" s="47"/>
      <c r="C428" s="222" t="s">
        <v>755</v>
      </c>
      <c r="D428" s="222" t="s">
        <v>147</v>
      </c>
      <c r="E428" s="223" t="s">
        <v>756</v>
      </c>
      <c r="F428" s="224" t="s">
        <v>757</v>
      </c>
      <c r="G428" s="225" t="s">
        <v>300</v>
      </c>
      <c r="H428" s="226">
        <v>1.6000000000000001</v>
      </c>
      <c r="I428" s="227"/>
      <c r="J428" s="228">
        <f>ROUND(I428*H428,2)</f>
        <v>0</v>
      </c>
      <c r="K428" s="224" t="s">
        <v>80</v>
      </c>
      <c r="L428" s="73"/>
      <c r="M428" s="229" t="s">
        <v>80</v>
      </c>
      <c r="N428" s="230" t="s">
        <v>52</v>
      </c>
      <c r="O428" s="48"/>
      <c r="P428" s="231">
        <f>O428*H428</f>
        <v>0</v>
      </c>
      <c r="Q428" s="231">
        <v>0</v>
      </c>
      <c r="R428" s="231">
        <f>Q428*H428</f>
        <v>0</v>
      </c>
      <c r="S428" s="231">
        <v>0</v>
      </c>
      <c r="T428" s="232">
        <f>S428*H428</f>
        <v>0</v>
      </c>
      <c r="AR428" s="24" t="s">
        <v>152</v>
      </c>
      <c r="AT428" s="24" t="s">
        <v>147</v>
      </c>
      <c r="AU428" s="24" t="s">
        <v>92</v>
      </c>
      <c r="AY428" s="24" t="s">
        <v>145</v>
      </c>
      <c r="BE428" s="233">
        <f>IF(N428="základní",J428,0)</f>
        <v>0</v>
      </c>
      <c r="BF428" s="233">
        <f>IF(N428="snížená",J428,0)</f>
        <v>0</v>
      </c>
      <c r="BG428" s="233">
        <f>IF(N428="zákl. přenesená",J428,0)</f>
        <v>0</v>
      </c>
      <c r="BH428" s="233">
        <f>IF(N428="sníž. přenesená",J428,0)</f>
        <v>0</v>
      </c>
      <c r="BI428" s="233">
        <f>IF(N428="nulová",J428,0)</f>
        <v>0</v>
      </c>
      <c r="BJ428" s="24" t="s">
        <v>90</v>
      </c>
      <c r="BK428" s="233">
        <f>ROUND(I428*H428,2)</f>
        <v>0</v>
      </c>
      <c r="BL428" s="24" t="s">
        <v>152</v>
      </c>
      <c r="BM428" s="24" t="s">
        <v>758</v>
      </c>
    </row>
    <row r="429" s="11" customFormat="1">
      <c r="B429" s="237"/>
      <c r="C429" s="238"/>
      <c r="D429" s="234" t="s">
        <v>156</v>
      </c>
      <c r="E429" s="239" t="s">
        <v>80</v>
      </c>
      <c r="F429" s="240" t="s">
        <v>759</v>
      </c>
      <c r="G429" s="238"/>
      <c r="H429" s="241">
        <v>1.6000000000000001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AT429" s="247" t="s">
        <v>156</v>
      </c>
      <c r="AU429" s="247" t="s">
        <v>92</v>
      </c>
      <c r="AV429" s="11" t="s">
        <v>92</v>
      </c>
      <c r="AW429" s="11" t="s">
        <v>44</v>
      </c>
      <c r="AX429" s="11" t="s">
        <v>90</v>
      </c>
      <c r="AY429" s="247" t="s">
        <v>145</v>
      </c>
    </row>
    <row r="430" s="10" customFormat="1" ht="29.88" customHeight="1">
      <c r="B430" s="206"/>
      <c r="C430" s="207"/>
      <c r="D430" s="208" t="s">
        <v>81</v>
      </c>
      <c r="E430" s="220" t="s">
        <v>760</v>
      </c>
      <c r="F430" s="220" t="s">
        <v>761</v>
      </c>
      <c r="G430" s="207"/>
      <c r="H430" s="207"/>
      <c r="I430" s="210"/>
      <c r="J430" s="221">
        <f>BK430</f>
        <v>0</v>
      </c>
      <c r="K430" s="207"/>
      <c r="L430" s="212"/>
      <c r="M430" s="213"/>
      <c r="N430" s="214"/>
      <c r="O430" s="214"/>
      <c r="P430" s="215">
        <f>P431</f>
        <v>0</v>
      </c>
      <c r="Q430" s="214"/>
      <c r="R430" s="215">
        <f>R431</f>
        <v>0</v>
      </c>
      <c r="S430" s="214"/>
      <c r="T430" s="216">
        <f>T431</f>
        <v>0</v>
      </c>
      <c r="AR430" s="217" t="s">
        <v>90</v>
      </c>
      <c r="AT430" s="218" t="s">
        <v>81</v>
      </c>
      <c r="AU430" s="218" t="s">
        <v>90</v>
      </c>
      <c r="AY430" s="217" t="s">
        <v>145</v>
      </c>
      <c r="BK430" s="219">
        <f>BK431</f>
        <v>0</v>
      </c>
    </row>
    <row r="431" s="1" customFormat="1" ht="25.5" customHeight="1">
      <c r="B431" s="47"/>
      <c r="C431" s="222" t="s">
        <v>762</v>
      </c>
      <c r="D431" s="222" t="s">
        <v>147</v>
      </c>
      <c r="E431" s="223" t="s">
        <v>298</v>
      </c>
      <c r="F431" s="224" t="s">
        <v>299</v>
      </c>
      <c r="G431" s="225" t="s">
        <v>300</v>
      </c>
      <c r="H431" s="226">
        <v>327.05200000000002</v>
      </c>
      <c r="I431" s="227"/>
      <c r="J431" s="228">
        <f>ROUND(I431*H431,2)</f>
        <v>0</v>
      </c>
      <c r="K431" s="224" t="s">
        <v>151</v>
      </c>
      <c r="L431" s="73"/>
      <c r="M431" s="229" t="s">
        <v>80</v>
      </c>
      <c r="N431" s="230" t="s">
        <v>52</v>
      </c>
      <c r="O431" s="48"/>
      <c r="P431" s="231">
        <f>O431*H431</f>
        <v>0</v>
      </c>
      <c r="Q431" s="231">
        <v>0</v>
      </c>
      <c r="R431" s="231">
        <f>Q431*H431</f>
        <v>0</v>
      </c>
      <c r="S431" s="231">
        <v>0</v>
      </c>
      <c r="T431" s="232">
        <f>S431*H431</f>
        <v>0</v>
      </c>
      <c r="AR431" s="24" t="s">
        <v>152</v>
      </c>
      <c r="AT431" s="24" t="s">
        <v>147</v>
      </c>
      <c r="AU431" s="24" t="s">
        <v>92</v>
      </c>
      <c r="AY431" s="24" t="s">
        <v>145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24" t="s">
        <v>90</v>
      </c>
      <c r="BK431" s="233">
        <f>ROUND(I431*H431,2)</f>
        <v>0</v>
      </c>
      <c r="BL431" s="24" t="s">
        <v>152</v>
      </c>
      <c r="BM431" s="24" t="s">
        <v>763</v>
      </c>
    </row>
    <row r="432" s="10" customFormat="1" ht="29.88" customHeight="1">
      <c r="B432" s="206"/>
      <c r="C432" s="207"/>
      <c r="D432" s="208" t="s">
        <v>81</v>
      </c>
      <c r="E432" s="220" t="s">
        <v>302</v>
      </c>
      <c r="F432" s="220" t="s">
        <v>302</v>
      </c>
      <c r="G432" s="207"/>
      <c r="H432" s="207"/>
      <c r="I432" s="210"/>
      <c r="J432" s="221">
        <f>BK432</f>
        <v>0</v>
      </c>
      <c r="K432" s="207"/>
      <c r="L432" s="212"/>
      <c r="M432" s="213"/>
      <c r="N432" s="214"/>
      <c r="O432" s="214"/>
      <c r="P432" s="215">
        <f>SUM(P433:P458)</f>
        <v>0</v>
      </c>
      <c r="Q432" s="214"/>
      <c r="R432" s="215">
        <f>SUM(R433:R458)</f>
        <v>0</v>
      </c>
      <c r="S432" s="214"/>
      <c r="T432" s="216">
        <f>SUM(T433:T458)</f>
        <v>0</v>
      </c>
      <c r="AR432" s="217" t="s">
        <v>90</v>
      </c>
      <c r="AT432" s="218" t="s">
        <v>81</v>
      </c>
      <c r="AU432" s="218" t="s">
        <v>90</v>
      </c>
      <c r="AY432" s="217" t="s">
        <v>145</v>
      </c>
      <c r="BK432" s="219">
        <f>SUM(BK433:BK458)</f>
        <v>0</v>
      </c>
    </row>
    <row r="433" s="1" customFormat="1" ht="16.5" customHeight="1">
      <c r="B433" s="47"/>
      <c r="C433" s="222" t="s">
        <v>764</v>
      </c>
      <c r="D433" s="222" t="s">
        <v>147</v>
      </c>
      <c r="E433" s="223" t="s">
        <v>765</v>
      </c>
      <c r="F433" s="224" t="s">
        <v>766</v>
      </c>
      <c r="G433" s="225" t="s">
        <v>300</v>
      </c>
      <c r="H433" s="226">
        <v>1109.1400000000001</v>
      </c>
      <c r="I433" s="227"/>
      <c r="J433" s="228">
        <f>ROUND(I433*H433,2)</f>
        <v>0</v>
      </c>
      <c r="K433" s="224" t="s">
        <v>80</v>
      </c>
      <c r="L433" s="73"/>
      <c r="M433" s="229" t="s">
        <v>80</v>
      </c>
      <c r="N433" s="230" t="s">
        <v>52</v>
      </c>
      <c r="O433" s="48"/>
      <c r="P433" s="231">
        <f>O433*H433</f>
        <v>0</v>
      </c>
      <c r="Q433" s="231">
        <v>0</v>
      </c>
      <c r="R433" s="231">
        <f>Q433*H433</f>
        <v>0</v>
      </c>
      <c r="S433" s="231">
        <v>0</v>
      </c>
      <c r="T433" s="232">
        <f>S433*H433</f>
        <v>0</v>
      </c>
      <c r="AR433" s="24" t="s">
        <v>306</v>
      </c>
      <c r="AT433" s="24" t="s">
        <v>147</v>
      </c>
      <c r="AU433" s="24" t="s">
        <v>92</v>
      </c>
      <c r="AY433" s="24" t="s">
        <v>145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24" t="s">
        <v>90</v>
      </c>
      <c r="BK433" s="233">
        <f>ROUND(I433*H433,2)</f>
        <v>0</v>
      </c>
      <c r="BL433" s="24" t="s">
        <v>306</v>
      </c>
      <c r="BM433" s="24" t="s">
        <v>767</v>
      </c>
    </row>
    <row r="434" s="1" customFormat="1">
      <c r="B434" s="47"/>
      <c r="C434" s="75"/>
      <c r="D434" s="234" t="s">
        <v>309</v>
      </c>
      <c r="E434" s="75"/>
      <c r="F434" s="235" t="s">
        <v>310</v>
      </c>
      <c r="G434" s="75"/>
      <c r="H434" s="75"/>
      <c r="I434" s="192"/>
      <c r="J434" s="75"/>
      <c r="K434" s="75"/>
      <c r="L434" s="73"/>
      <c r="M434" s="236"/>
      <c r="N434" s="48"/>
      <c r="O434" s="48"/>
      <c r="P434" s="48"/>
      <c r="Q434" s="48"/>
      <c r="R434" s="48"/>
      <c r="S434" s="48"/>
      <c r="T434" s="96"/>
      <c r="AT434" s="24" t="s">
        <v>309</v>
      </c>
      <c r="AU434" s="24" t="s">
        <v>92</v>
      </c>
    </row>
    <row r="435" s="11" customFormat="1">
      <c r="B435" s="237"/>
      <c r="C435" s="238"/>
      <c r="D435" s="234" t="s">
        <v>156</v>
      </c>
      <c r="E435" s="239" t="s">
        <v>80</v>
      </c>
      <c r="F435" s="240" t="s">
        <v>521</v>
      </c>
      <c r="G435" s="238"/>
      <c r="H435" s="241">
        <v>6.2649999999999997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AT435" s="247" t="s">
        <v>156</v>
      </c>
      <c r="AU435" s="247" t="s">
        <v>92</v>
      </c>
      <c r="AV435" s="11" t="s">
        <v>92</v>
      </c>
      <c r="AW435" s="11" t="s">
        <v>44</v>
      </c>
      <c r="AX435" s="11" t="s">
        <v>82</v>
      </c>
      <c r="AY435" s="247" t="s">
        <v>145</v>
      </c>
    </row>
    <row r="436" s="11" customFormat="1">
      <c r="B436" s="237"/>
      <c r="C436" s="238"/>
      <c r="D436" s="234" t="s">
        <v>156</v>
      </c>
      <c r="E436" s="239" t="s">
        <v>80</v>
      </c>
      <c r="F436" s="240" t="s">
        <v>522</v>
      </c>
      <c r="G436" s="238"/>
      <c r="H436" s="241">
        <v>359.22199999999998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AT436" s="247" t="s">
        <v>156</v>
      </c>
      <c r="AU436" s="247" t="s">
        <v>92</v>
      </c>
      <c r="AV436" s="11" t="s">
        <v>92</v>
      </c>
      <c r="AW436" s="11" t="s">
        <v>44</v>
      </c>
      <c r="AX436" s="11" t="s">
        <v>82</v>
      </c>
      <c r="AY436" s="247" t="s">
        <v>145</v>
      </c>
    </row>
    <row r="437" s="11" customFormat="1">
      <c r="B437" s="237"/>
      <c r="C437" s="238"/>
      <c r="D437" s="234" t="s">
        <v>156</v>
      </c>
      <c r="E437" s="239" t="s">
        <v>80</v>
      </c>
      <c r="F437" s="240" t="s">
        <v>523</v>
      </c>
      <c r="G437" s="238"/>
      <c r="H437" s="241">
        <v>189.083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AT437" s="247" t="s">
        <v>156</v>
      </c>
      <c r="AU437" s="247" t="s">
        <v>92</v>
      </c>
      <c r="AV437" s="11" t="s">
        <v>92</v>
      </c>
      <c r="AW437" s="11" t="s">
        <v>44</v>
      </c>
      <c r="AX437" s="11" t="s">
        <v>82</v>
      </c>
      <c r="AY437" s="247" t="s">
        <v>145</v>
      </c>
    </row>
    <row r="438" s="13" customFormat="1">
      <c r="B438" s="259"/>
      <c r="C438" s="260"/>
      <c r="D438" s="234" t="s">
        <v>156</v>
      </c>
      <c r="E438" s="261" t="s">
        <v>80</v>
      </c>
      <c r="F438" s="262" t="s">
        <v>178</v>
      </c>
      <c r="G438" s="260"/>
      <c r="H438" s="263">
        <v>554.57000000000005</v>
      </c>
      <c r="I438" s="264"/>
      <c r="J438" s="260"/>
      <c r="K438" s="260"/>
      <c r="L438" s="265"/>
      <c r="M438" s="266"/>
      <c r="N438" s="267"/>
      <c r="O438" s="267"/>
      <c r="P438" s="267"/>
      <c r="Q438" s="267"/>
      <c r="R438" s="267"/>
      <c r="S438" s="267"/>
      <c r="T438" s="268"/>
      <c r="AT438" s="269" t="s">
        <v>156</v>
      </c>
      <c r="AU438" s="269" t="s">
        <v>92</v>
      </c>
      <c r="AV438" s="13" t="s">
        <v>167</v>
      </c>
      <c r="AW438" s="13" t="s">
        <v>44</v>
      </c>
      <c r="AX438" s="13" t="s">
        <v>82</v>
      </c>
      <c r="AY438" s="269" t="s">
        <v>145</v>
      </c>
    </row>
    <row r="439" s="11" customFormat="1">
      <c r="B439" s="237"/>
      <c r="C439" s="238"/>
      <c r="D439" s="234" t="s">
        <v>156</v>
      </c>
      <c r="E439" s="239" t="s">
        <v>80</v>
      </c>
      <c r="F439" s="240" t="s">
        <v>768</v>
      </c>
      <c r="G439" s="238"/>
      <c r="H439" s="241">
        <v>1109.1400000000001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AT439" s="247" t="s">
        <v>156</v>
      </c>
      <c r="AU439" s="247" t="s">
        <v>92</v>
      </c>
      <c r="AV439" s="11" t="s">
        <v>92</v>
      </c>
      <c r="AW439" s="11" t="s">
        <v>44</v>
      </c>
      <c r="AX439" s="11" t="s">
        <v>90</v>
      </c>
      <c r="AY439" s="247" t="s">
        <v>145</v>
      </c>
    </row>
    <row r="440" s="1" customFormat="1" ht="16.5" customHeight="1">
      <c r="B440" s="47"/>
      <c r="C440" s="222" t="s">
        <v>769</v>
      </c>
      <c r="D440" s="222" t="s">
        <v>147</v>
      </c>
      <c r="E440" s="223" t="s">
        <v>304</v>
      </c>
      <c r="F440" s="224" t="s">
        <v>305</v>
      </c>
      <c r="G440" s="225" t="s">
        <v>300</v>
      </c>
      <c r="H440" s="226">
        <v>10.210000000000001</v>
      </c>
      <c r="I440" s="227"/>
      <c r="J440" s="228">
        <f>ROUND(I440*H440,2)</f>
        <v>0</v>
      </c>
      <c r="K440" s="224" t="s">
        <v>80</v>
      </c>
      <c r="L440" s="73"/>
      <c r="M440" s="229" t="s">
        <v>80</v>
      </c>
      <c r="N440" s="230" t="s">
        <v>52</v>
      </c>
      <c r="O440" s="48"/>
      <c r="P440" s="231">
        <f>O440*H440</f>
        <v>0</v>
      </c>
      <c r="Q440" s="231">
        <v>0</v>
      </c>
      <c r="R440" s="231">
        <f>Q440*H440</f>
        <v>0</v>
      </c>
      <c r="S440" s="231">
        <v>0</v>
      </c>
      <c r="T440" s="232">
        <f>S440*H440</f>
        <v>0</v>
      </c>
      <c r="AR440" s="24" t="s">
        <v>306</v>
      </c>
      <c r="AT440" s="24" t="s">
        <v>147</v>
      </c>
      <c r="AU440" s="24" t="s">
        <v>92</v>
      </c>
      <c r="AY440" s="24" t="s">
        <v>145</v>
      </c>
      <c r="BE440" s="233">
        <f>IF(N440="základní",J440,0)</f>
        <v>0</v>
      </c>
      <c r="BF440" s="233">
        <f>IF(N440="snížená",J440,0)</f>
        <v>0</v>
      </c>
      <c r="BG440" s="233">
        <f>IF(N440="zákl. přenesená",J440,0)</f>
        <v>0</v>
      </c>
      <c r="BH440" s="233">
        <f>IF(N440="sníž. přenesená",J440,0)</f>
        <v>0</v>
      </c>
      <c r="BI440" s="233">
        <f>IF(N440="nulová",J440,0)</f>
        <v>0</v>
      </c>
      <c r="BJ440" s="24" t="s">
        <v>90</v>
      </c>
      <c r="BK440" s="233">
        <f>ROUND(I440*H440,2)</f>
        <v>0</v>
      </c>
      <c r="BL440" s="24" t="s">
        <v>306</v>
      </c>
      <c r="BM440" s="24" t="s">
        <v>770</v>
      </c>
    </row>
    <row r="441" s="1" customFormat="1">
      <c r="B441" s="47"/>
      <c r="C441" s="75"/>
      <c r="D441" s="234" t="s">
        <v>154</v>
      </c>
      <c r="E441" s="75"/>
      <c r="F441" s="235" t="s">
        <v>308</v>
      </c>
      <c r="G441" s="75"/>
      <c r="H441" s="75"/>
      <c r="I441" s="192"/>
      <c r="J441" s="75"/>
      <c r="K441" s="75"/>
      <c r="L441" s="73"/>
      <c r="M441" s="236"/>
      <c r="N441" s="48"/>
      <c r="O441" s="48"/>
      <c r="P441" s="48"/>
      <c r="Q441" s="48"/>
      <c r="R441" s="48"/>
      <c r="S441" s="48"/>
      <c r="T441" s="96"/>
      <c r="AT441" s="24" t="s">
        <v>154</v>
      </c>
      <c r="AU441" s="24" t="s">
        <v>92</v>
      </c>
    </row>
    <row r="442" s="1" customFormat="1">
      <c r="B442" s="47"/>
      <c r="C442" s="75"/>
      <c r="D442" s="234" t="s">
        <v>309</v>
      </c>
      <c r="E442" s="75"/>
      <c r="F442" s="235" t="s">
        <v>310</v>
      </c>
      <c r="G442" s="75"/>
      <c r="H442" s="75"/>
      <c r="I442" s="192"/>
      <c r="J442" s="75"/>
      <c r="K442" s="75"/>
      <c r="L442" s="73"/>
      <c r="M442" s="236"/>
      <c r="N442" s="48"/>
      <c r="O442" s="48"/>
      <c r="P442" s="48"/>
      <c r="Q442" s="48"/>
      <c r="R442" s="48"/>
      <c r="S442" s="48"/>
      <c r="T442" s="96"/>
      <c r="AT442" s="24" t="s">
        <v>309</v>
      </c>
      <c r="AU442" s="24" t="s">
        <v>92</v>
      </c>
    </row>
    <row r="443" s="14" customFormat="1">
      <c r="B443" s="280"/>
      <c r="C443" s="281"/>
      <c r="D443" s="234" t="s">
        <v>156</v>
      </c>
      <c r="E443" s="282" t="s">
        <v>80</v>
      </c>
      <c r="F443" s="283" t="s">
        <v>388</v>
      </c>
      <c r="G443" s="281"/>
      <c r="H443" s="282" t="s">
        <v>80</v>
      </c>
      <c r="I443" s="284"/>
      <c r="J443" s="281"/>
      <c r="K443" s="281"/>
      <c r="L443" s="285"/>
      <c r="M443" s="286"/>
      <c r="N443" s="287"/>
      <c r="O443" s="287"/>
      <c r="P443" s="287"/>
      <c r="Q443" s="287"/>
      <c r="R443" s="287"/>
      <c r="S443" s="287"/>
      <c r="T443" s="288"/>
      <c r="AT443" s="289" t="s">
        <v>156</v>
      </c>
      <c r="AU443" s="289" t="s">
        <v>92</v>
      </c>
      <c r="AV443" s="14" t="s">
        <v>90</v>
      </c>
      <c r="AW443" s="14" t="s">
        <v>44</v>
      </c>
      <c r="AX443" s="14" t="s">
        <v>82</v>
      </c>
      <c r="AY443" s="289" t="s">
        <v>145</v>
      </c>
    </row>
    <row r="444" s="11" customFormat="1">
      <c r="B444" s="237"/>
      <c r="C444" s="238"/>
      <c r="D444" s="234" t="s">
        <v>156</v>
      </c>
      <c r="E444" s="239" t="s">
        <v>80</v>
      </c>
      <c r="F444" s="240" t="s">
        <v>389</v>
      </c>
      <c r="G444" s="238"/>
      <c r="H444" s="241">
        <v>3.3399999999999999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AT444" s="247" t="s">
        <v>156</v>
      </c>
      <c r="AU444" s="247" t="s">
        <v>92</v>
      </c>
      <c r="AV444" s="11" t="s">
        <v>92</v>
      </c>
      <c r="AW444" s="11" t="s">
        <v>44</v>
      </c>
      <c r="AX444" s="11" t="s">
        <v>82</v>
      </c>
      <c r="AY444" s="247" t="s">
        <v>145</v>
      </c>
    </row>
    <row r="445" s="14" customFormat="1">
      <c r="B445" s="280"/>
      <c r="C445" s="281"/>
      <c r="D445" s="234" t="s">
        <v>156</v>
      </c>
      <c r="E445" s="282" t="s">
        <v>80</v>
      </c>
      <c r="F445" s="283" t="s">
        <v>371</v>
      </c>
      <c r="G445" s="281"/>
      <c r="H445" s="282" t="s">
        <v>80</v>
      </c>
      <c r="I445" s="284"/>
      <c r="J445" s="281"/>
      <c r="K445" s="281"/>
      <c r="L445" s="285"/>
      <c r="M445" s="286"/>
      <c r="N445" s="287"/>
      <c r="O445" s="287"/>
      <c r="P445" s="287"/>
      <c r="Q445" s="287"/>
      <c r="R445" s="287"/>
      <c r="S445" s="287"/>
      <c r="T445" s="288"/>
      <c r="AT445" s="289" t="s">
        <v>156</v>
      </c>
      <c r="AU445" s="289" t="s">
        <v>92</v>
      </c>
      <c r="AV445" s="14" t="s">
        <v>90</v>
      </c>
      <c r="AW445" s="14" t="s">
        <v>44</v>
      </c>
      <c r="AX445" s="14" t="s">
        <v>82</v>
      </c>
      <c r="AY445" s="289" t="s">
        <v>145</v>
      </c>
    </row>
    <row r="446" s="11" customFormat="1">
      <c r="B446" s="237"/>
      <c r="C446" s="238"/>
      <c r="D446" s="234" t="s">
        <v>156</v>
      </c>
      <c r="E446" s="239" t="s">
        <v>80</v>
      </c>
      <c r="F446" s="240" t="s">
        <v>391</v>
      </c>
      <c r="G446" s="238"/>
      <c r="H446" s="241">
        <v>1.2989999999999999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AT446" s="247" t="s">
        <v>156</v>
      </c>
      <c r="AU446" s="247" t="s">
        <v>92</v>
      </c>
      <c r="AV446" s="11" t="s">
        <v>92</v>
      </c>
      <c r="AW446" s="11" t="s">
        <v>44</v>
      </c>
      <c r="AX446" s="11" t="s">
        <v>82</v>
      </c>
      <c r="AY446" s="247" t="s">
        <v>145</v>
      </c>
    </row>
    <row r="447" s="11" customFormat="1">
      <c r="B447" s="237"/>
      <c r="C447" s="238"/>
      <c r="D447" s="234" t="s">
        <v>156</v>
      </c>
      <c r="E447" s="239" t="s">
        <v>80</v>
      </c>
      <c r="F447" s="240" t="s">
        <v>392</v>
      </c>
      <c r="G447" s="238"/>
      <c r="H447" s="241">
        <v>0.223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AT447" s="247" t="s">
        <v>156</v>
      </c>
      <c r="AU447" s="247" t="s">
        <v>92</v>
      </c>
      <c r="AV447" s="11" t="s">
        <v>92</v>
      </c>
      <c r="AW447" s="11" t="s">
        <v>44</v>
      </c>
      <c r="AX447" s="11" t="s">
        <v>82</v>
      </c>
      <c r="AY447" s="247" t="s">
        <v>145</v>
      </c>
    </row>
    <row r="448" s="13" customFormat="1">
      <c r="B448" s="259"/>
      <c r="C448" s="260"/>
      <c r="D448" s="234" t="s">
        <v>156</v>
      </c>
      <c r="E448" s="261" t="s">
        <v>80</v>
      </c>
      <c r="F448" s="262" t="s">
        <v>178</v>
      </c>
      <c r="G448" s="260"/>
      <c r="H448" s="263">
        <v>4.8620000000000001</v>
      </c>
      <c r="I448" s="264"/>
      <c r="J448" s="260"/>
      <c r="K448" s="260"/>
      <c r="L448" s="265"/>
      <c r="M448" s="266"/>
      <c r="N448" s="267"/>
      <c r="O448" s="267"/>
      <c r="P448" s="267"/>
      <c r="Q448" s="267"/>
      <c r="R448" s="267"/>
      <c r="S448" s="267"/>
      <c r="T448" s="268"/>
      <c r="AT448" s="269" t="s">
        <v>156</v>
      </c>
      <c r="AU448" s="269" t="s">
        <v>92</v>
      </c>
      <c r="AV448" s="13" t="s">
        <v>167</v>
      </c>
      <c r="AW448" s="13" t="s">
        <v>44</v>
      </c>
      <c r="AX448" s="13" t="s">
        <v>82</v>
      </c>
      <c r="AY448" s="269" t="s">
        <v>145</v>
      </c>
    </row>
    <row r="449" s="11" customFormat="1">
      <c r="B449" s="237"/>
      <c r="C449" s="238"/>
      <c r="D449" s="234" t="s">
        <v>156</v>
      </c>
      <c r="E449" s="239" t="s">
        <v>80</v>
      </c>
      <c r="F449" s="240" t="s">
        <v>771</v>
      </c>
      <c r="G449" s="238"/>
      <c r="H449" s="241">
        <v>10.210000000000001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AT449" s="247" t="s">
        <v>156</v>
      </c>
      <c r="AU449" s="247" t="s">
        <v>92</v>
      </c>
      <c r="AV449" s="11" t="s">
        <v>92</v>
      </c>
      <c r="AW449" s="11" t="s">
        <v>44</v>
      </c>
      <c r="AX449" s="11" t="s">
        <v>90</v>
      </c>
      <c r="AY449" s="247" t="s">
        <v>145</v>
      </c>
    </row>
    <row r="450" s="1" customFormat="1" ht="16.5" customHeight="1">
      <c r="B450" s="47"/>
      <c r="C450" s="222" t="s">
        <v>772</v>
      </c>
      <c r="D450" s="222" t="s">
        <v>147</v>
      </c>
      <c r="E450" s="223" t="s">
        <v>773</v>
      </c>
      <c r="F450" s="224" t="s">
        <v>774</v>
      </c>
      <c r="G450" s="225" t="s">
        <v>300</v>
      </c>
      <c r="H450" s="226">
        <v>330.19</v>
      </c>
      <c r="I450" s="227"/>
      <c r="J450" s="228">
        <f>ROUND(I450*H450,2)</f>
        <v>0</v>
      </c>
      <c r="K450" s="224" t="s">
        <v>80</v>
      </c>
      <c r="L450" s="73"/>
      <c r="M450" s="229" t="s">
        <v>80</v>
      </c>
      <c r="N450" s="230" t="s">
        <v>52</v>
      </c>
      <c r="O450" s="48"/>
      <c r="P450" s="231">
        <f>O450*H450</f>
        <v>0</v>
      </c>
      <c r="Q450" s="231">
        <v>0</v>
      </c>
      <c r="R450" s="231">
        <f>Q450*H450</f>
        <v>0</v>
      </c>
      <c r="S450" s="231">
        <v>0</v>
      </c>
      <c r="T450" s="232">
        <f>S450*H450</f>
        <v>0</v>
      </c>
      <c r="AR450" s="24" t="s">
        <v>306</v>
      </c>
      <c r="AT450" s="24" t="s">
        <v>147</v>
      </c>
      <c r="AU450" s="24" t="s">
        <v>92</v>
      </c>
      <c r="AY450" s="24" t="s">
        <v>145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24" t="s">
        <v>90</v>
      </c>
      <c r="BK450" s="233">
        <f>ROUND(I450*H450,2)</f>
        <v>0</v>
      </c>
      <c r="BL450" s="24" t="s">
        <v>306</v>
      </c>
      <c r="BM450" s="24" t="s">
        <v>775</v>
      </c>
    </row>
    <row r="451" s="1" customFormat="1">
      <c r="B451" s="47"/>
      <c r="C451" s="75"/>
      <c r="D451" s="234" t="s">
        <v>309</v>
      </c>
      <c r="E451" s="75"/>
      <c r="F451" s="235" t="s">
        <v>310</v>
      </c>
      <c r="G451" s="75"/>
      <c r="H451" s="75"/>
      <c r="I451" s="192"/>
      <c r="J451" s="75"/>
      <c r="K451" s="75"/>
      <c r="L451" s="73"/>
      <c r="M451" s="236"/>
      <c r="N451" s="48"/>
      <c r="O451" s="48"/>
      <c r="P451" s="48"/>
      <c r="Q451" s="48"/>
      <c r="R451" s="48"/>
      <c r="S451" s="48"/>
      <c r="T451" s="96"/>
      <c r="AT451" s="24" t="s">
        <v>309</v>
      </c>
      <c r="AU451" s="24" t="s">
        <v>92</v>
      </c>
    </row>
    <row r="452" s="14" customFormat="1">
      <c r="B452" s="280"/>
      <c r="C452" s="281"/>
      <c r="D452" s="234" t="s">
        <v>156</v>
      </c>
      <c r="E452" s="282" t="s">
        <v>80</v>
      </c>
      <c r="F452" s="283" t="s">
        <v>369</v>
      </c>
      <c r="G452" s="281"/>
      <c r="H452" s="282" t="s">
        <v>80</v>
      </c>
      <c r="I452" s="284"/>
      <c r="J452" s="281"/>
      <c r="K452" s="281"/>
      <c r="L452" s="285"/>
      <c r="M452" s="286"/>
      <c r="N452" s="287"/>
      <c r="O452" s="287"/>
      <c r="P452" s="287"/>
      <c r="Q452" s="287"/>
      <c r="R452" s="287"/>
      <c r="S452" s="287"/>
      <c r="T452" s="288"/>
      <c r="AT452" s="289" t="s">
        <v>156</v>
      </c>
      <c r="AU452" s="289" t="s">
        <v>92</v>
      </c>
      <c r="AV452" s="14" t="s">
        <v>90</v>
      </c>
      <c r="AW452" s="14" t="s">
        <v>44</v>
      </c>
      <c r="AX452" s="14" t="s">
        <v>82</v>
      </c>
      <c r="AY452" s="289" t="s">
        <v>145</v>
      </c>
    </row>
    <row r="453" s="11" customFormat="1">
      <c r="B453" s="237"/>
      <c r="C453" s="238"/>
      <c r="D453" s="234" t="s">
        <v>156</v>
      </c>
      <c r="E453" s="239" t="s">
        <v>80</v>
      </c>
      <c r="F453" s="240" t="s">
        <v>390</v>
      </c>
      <c r="G453" s="238"/>
      <c r="H453" s="241">
        <v>128.202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AT453" s="247" t="s">
        <v>156</v>
      </c>
      <c r="AU453" s="247" t="s">
        <v>92</v>
      </c>
      <c r="AV453" s="11" t="s">
        <v>92</v>
      </c>
      <c r="AW453" s="11" t="s">
        <v>44</v>
      </c>
      <c r="AX453" s="11" t="s">
        <v>82</v>
      </c>
      <c r="AY453" s="247" t="s">
        <v>145</v>
      </c>
    </row>
    <row r="454" s="14" customFormat="1">
      <c r="B454" s="280"/>
      <c r="C454" s="281"/>
      <c r="D454" s="234" t="s">
        <v>156</v>
      </c>
      <c r="E454" s="282" t="s">
        <v>80</v>
      </c>
      <c r="F454" s="283" t="s">
        <v>374</v>
      </c>
      <c r="G454" s="281"/>
      <c r="H454" s="282" t="s">
        <v>80</v>
      </c>
      <c r="I454" s="284"/>
      <c r="J454" s="281"/>
      <c r="K454" s="281"/>
      <c r="L454" s="285"/>
      <c r="M454" s="286"/>
      <c r="N454" s="287"/>
      <c r="O454" s="287"/>
      <c r="P454" s="287"/>
      <c r="Q454" s="287"/>
      <c r="R454" s="287"/>
      <c r="S454" s="287"/>
      <c r="T454" s="288"/>
      <c r="AT454" s="289" t="s">
        <v>156</v>
      </c>
      <c r="AU454" s="289" t="s">
        <v>92</v>
      </c>
      <c r="AV454" s="14" t="s">
        <v>90</v>
      </c>
      <c r="AW454" s="14" t="s">
        <v>44</v>
      </c>
      <c r="AX454" s="14" t="s">
        <v>82</v>
      </c>
      <c r="AY454" s="289" t="s">
        <v>145</v>
      </c>
    </row>
    <row r="455" s="14" customFormat="1">
      <c r="B455" s="280"/>
      <c r="C455" s="281"/>
      <c r="D455" s="234" t="s">
        <v>156</v>
      </c>
      <c r="E455" s="282" t="s">
        <v>80</v>
      </c>
      <c r="F455" s="283" t="s">
        <v>393</v>
      </c>
      <c r="G455" s="281"/>
      <c r="H455" s="282" t="s">
        <v>80</v>
      </c>
      <c r="I455" s="284"/>
      <c r="J455" s="281"/>
      <c r="K455" s="281"/>
      <c r="L455" s="285"/>
      <c r="M455" s="286"/>
      <c r="N455" s="287"/>
      <c r="O455" s="287"/>
      <c r="P455" s="287"/>
      <c r="Q455" s="287"/>
      <c r="R455" s="287"/>
      <c r="S455" s="287"/>
      <c r="T455" s="288"/>
      <c r="AT455" s="289" t="s">
        <v>156</v>
      </c>
      <c r="AU455" s="289" t="s">
        <v>92</v>
      </c>
      <c r="AV455" s="14" t="s">
        <v>90</v>
      </c>
      <c r="AW455" s="14" t="s">
        <v>44</v>
      </c>
      <c r="AX455" s="14" t="s">
        <v>82</v>
      </c>
      <c r="AY455" s="289" t="s">
        <v>145</v>
      </c>
    </row>
    <row r="456" s="11" customFormat="1">
      <c r="B456" s="237"/>
      <c r="C456" s="238"/>
      <c r="D456" s="234" t="s">
        <v>156</v>
      </c>
      <c r="E456" s="239" t="s">
        <v>80</v>
      </c>
      <c r="F456" s="240" t="s">
        <v>394</v>
      </c>
      <c r="G456" s="238"/>
      <c r="H456" s="241">
        <v>9.3770000000000007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AT456" s="247" t="s">
        <v>156</v>
      </c>
      <c r="AU456" s="247" t="s">
        <v>92</v>
      </c>
      <c r="AV456" s="11" t="s">
        <v>92</v>
      </c>
      <c r="AW456" s="11" t="s">
        <v>44</v>
      </c>
      <c r="AX456" s="11" t="s">
        <v>82</v>
      </c>
      <c r="AY456" s="247" t="s">
        <v>145</v>
      </c>
    </row>
    <row r="457" s="13" customFormat="1">
      <c r="B457" s="259"/>
      <c r="C457" s="260"/>
      <c r="D457" s="234" t="s">
        <v>156</v>
      </c>
      <c r="E457" s="261" t="s">
        <v>80</v>
      </c>
      <c r="F457" s="262" t="s">
        <v>178</v>
      </c>
      <c r="G457" s="260"/>
      <c r="H457" s="263">
        <v>137.57900000000001</v>
      </c>
      <c r="I457" s="264"/>
      <c r="J457" s="260"/>
      <c r="K457" s="260"/>
      <c r="L457" s="265"/>
      <c r="M457" s="266"/>
      <c r="N457" s="267"/>
      <c r="O457" s="267"/>
      <c r="P457" s="267"/>
      <c r="Q457" s="267"/>
      <c r="R457" s="267"/>
      <c r="S457" s="267"/>
      <c r="T457" s="268"/>
      <c r="AT457" s="269" t="s">
        <v>156</v>
      </c>
      <c r="AU457" s="269" t="s">
        <v>92</v>
      </c>
      <c r="AV457" s="13" t="s">
        <v>167</v>
      </c>
      <c r="AW457" s="13" t="s">
        <v>44</v>
      </c>
      <c r="AX457" s="13" t="s">
        <v>82</v>
      </c>
      <c r="AY457" s="269" t="s">
        <v>145</v>
      </c>
    </row>
    <row r="458" s="11" customFormat="1">
      <c r="B458" s="237"/>
      <c r="C458" s="238"/>
      <c r="D458" s="234" t="s">
        <v>156</v>
      </c>
      <c r="E458" s="239" t="s">
        <v>80</v>
      </c>
      <c r="F458" s="240" t="s">
        <v>776</v>
      </c>
      <c r="G458" s="238"/>
      <c r="H458" s="241">
        <v>330.19</v>
      </c>
      <c r="I458" s="242"/>
      <c r="J458" s="238"/>
      <c r="K458" s="238"/>
      <c r="L458" s="243"/>
      <c r="M458" s="290"/>
      <c r="N458" s="291"/>
      <c r="O458" s="291"/>
      <c r="P458" s="291"/>
      <c r="Q458" s="291"/>
      <c r="R458" s="291"/>
      <c r="S458" s="291"/>
      <c r="T458" s="292"/>
      <c r="AT458" s="247" t="s">
        <v>156</v>
      </c>
      <c r="AU458" s="247" t="s">
        <v>92</v>
      </c>
      <c r="AV458" s="11" t="s">
        <v>92</v>
      </c>
      <c r="AW458" s="11" t="s">
        <v>44</v>
      </c>
      <c r="AX458" s="11" t="s">
        <v>90</v>
      </c>
      <c r="AY458" s="247" t="s">
        <v>145</v>
      </c>
    </row>
    <row r="459" s="1" customFormat="1" ht="6.96" customHeight="1">
      <c r="B459" s="68"/>
      <c r="C459" s="69"/>
      <c r="D459" s="69"/>
      <c r="E459" s="69"/>
      <c r="F459" s="69"/>
      <c r="G459" s="69"/>
      <c r="H459" s="69"/>
      <c r="I459" s="167"/>
      <c r="J459" s="69"/>
      <c r="K459" s="69"/>
      <c r="L459" s="73"/>
    </row>
  </sheetData>
  <sheetProtection sheet="1" autoFilter="0" formatColumns="0" formatRows="0" objects="1" scenarios="1" spinCount="100000" saltValue="28kUFWJzjij+Ma9za2NTVR12pdHP9fkbqKiivc6otPCWnVhjfA6rjrQN5u7hJcLMiTh2oSYWPs21RSGx492SrA==" hashValue="0e6s6qioblH9nVhcNvJvpkXK4kUQTF9YZHn19z2kejifYP1tENCTaO1bTEPNKXzNcS8vLZ8r0Q61UArgn/DePQ==" algorithmName="SHA-512" password="CC35"/>
  <autoFilter ref="C84:K458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107</v>
      </c>
      <c r="G1" s="140" t="s">
        <v>108</v>
      </c>
      <c r="H1" s="140"/>
      <c r="I1" s="141"/>
      <c r="J1" s="140" t="s">
        <v>109</v>
      </c>
      <c r="K1" s="139" t="s">
        <v>110</v>
      </c>
      <c r="L1" s="140" t="s">
        <v>111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98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Rekonstrukce kanalizace, ul. Politických vězňů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113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777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23. 10. 2018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128.25" customHeight="1">
      <c r="B24" s="149"/>
      <c r="C24" s="150"/>
      <c r="D24" s="150"/>
      <c r="E24" s="45" t="s">
        <v>115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ROUND(J83,2)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ROUND(SUM(BE83:BE129), 2)</f>
        <v>0</v>
      </c>
      <c r="G30" s="48"/>
      <c r="H30" s="48"/>
      <c r="I30" s="159">
        <v>0.20999999999999999</v>
      </c>
      <c r="J30" s="158">
        <f>ROUND(ROUND((SUM(BE83:BE129)),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ROUND(SUM(BF83:BF129), 2)</f>
        <v>0</v>
      </c>
      <c r="G31" s="48"/>
      <c r="H31" s="48"/>
      <c r="I31" s="159">
        <v>0.14999999999999999</v>
      </c>
      <c r="J31" s="158">
        <f>ROUND(ROUND((SUM(BF83:BF129)),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ROUND(SUM(BG83:BG129),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ROUND(SUM(BH83:BH129),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ROUND(SUM(BI83:BI129),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116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Rekonstrukce kanalizace, ul. Politických vězňů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113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03 - Obnova komunikace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1</v>
      </c>
      <c r="G49" s="48"/>
      <c r="H49" s="48"/>
      <c r="I49" s="147" t="s">
        <v>26</v>
      </c>
      <c r="J49" s="148" t="str">
        <f>IF(J12="","",J12)</f>
        <v>23. 10. 2018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>Pražská vodohospodářská společnost a.s.</v>
      </c>
      <c r="G51" s="48"/>
      <c r="H51" s="48"/>
      <c r="I51" s="147" t="s">
        <v>40</v>
      </c>
      <c r="J51" s="45" t="str">
        <f>E21</f>
        <v>KO-KA, s.r.o.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117</v>
      </c>
      <c r="D54" s="160"/>
      <c r="E54" s="160"/>
      <c r="F54" s="160"/>
      <c r="G54" s="160"/>
      <c r="H54" s="160"/>
      <c r="I54" s="174"/>
      <c r="J54" s="175" t="s">
        <v>118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119</v>
      </c>
      <c r="D56" s="48"/>
      <c r="E56" s="48"/>
      <c r="F56" s="48"/>
      <c r="G56" s="48"/>
      <c r="H56" s="48"/>
      <c r="I56" s="145"/>
      <c r="J56" s="156">
        <f>J83</f>
        <v>0</v>
      </c>
      <c r="K56" s="52"/>
      <c r="AU56" s="24" t="s">
        <v>120</v>
      </c>
    </row>
    <row r="57" s="7" customFormat="1" ht="24.96" customHeight="1">
      <c r="B57" s="178"/>
      <c r="C57" s="179"/>
      <c r="D57" s="180" t="s">
        <v>121</v>
      </c>
      <c r="E57" s="181"/>
      <c r="F57" s="181"/>
      <c r="G57" s="181"/>
      <c r="H57" s="181"/>
      <c r="I57" s="182"/>
      <c r="J57" s="183">
        <f>J84</f>
        <v>0</v>
      </c>
      <c r="K57" s="184"/>
    </row>
    <row r="58" s="8" customFormat="1" ht="19.92" customHeight="1">
      <c r="B58" s="185"/>
      <c r="C58" s="186"/>
      <c r="D58" s="187" t="s">
        <v>122</v>
      </c>
      <c r="E58" s="188"/>
      <c r="F58" s="188"/>
      <c r="G58" s="188"/>
      <c r="H58" s="188"/>
      <c r="I58" s="189"/>
      <c r="J58" s="190">
        <f>J85</f>
        <v>0</v>
      </c>
      <c r="K58" s="191"/>
    </row>
    <row r="59" s="8" customFormat="1" ht="19.92" customHeight="1">
      <c r="B59" s="185"/>
      <c r="C59" s="186"/>
      <c r="D59" s="187" t="s">
        <v>778</v>
      </c>
      <c r="E59" s="188"/>
      <c r="F59" s="188"/>
      <c r="G59" s="188"/>
      <c r="H59" s="188"/>
      <c r="I59" s="189"/>
      <c r="J59" s="190">
        <f>J95</f>
        <v>0</v>
      </c>
      <c r="K59" s="191"/>
    </row>
    <row r="60" s="8" customFormat="1" ht="19.92" customHeight="1">
      <c r="B60" s="185"/>
      <c r="C60" s="186"/>
      <c r="D60" s="187" t="s">
        <v>779</v>
      </c>
      <c r="E60" s="188"/>
      <c r="F60" s="188"/>
      <c r="G60" s="188"/>
      <c r="H60" s="188"/>
      <c r="I60" s="189"/>
      <c r="J60" s="190">
        <f>J103</f>
        <v>0</v>
      </c>
      <c r="K60" s="191"/>
    </row>
    <row r="61" s="8" customFormat="1" ht="19.92" customHeight="1">
      <c r="B61" s="185"/>
      <c r="C61" s="186"/>
      <c r="D61" s="187" t="s">
        <v>321</v>
      </c>
      <c r="E61" s="188"/>
      <c r="F61" s="188"/>
      <c r="G61" s="188"/>
      <c r="H61" s="188"/>
      <c r="I61" s="189"/>
      <c r="J61" s="190">
        <f>J115</f>
        <v>0</v>
      </c>
      <c r="K61" s="191"/>
    </row>
    <row r="62" s="8" customFormat="1" ht="19.92" customHeight="1">
      <c r="B62" s="185"/>
      <c r="C62" s="186"/>
      <c r="D62" s="187" t="s">
        <v>322</v>
      </c>
      <c r="E62" s="188"/>
      <c r="F62" s="188"/>
      <c r="G62" s="188"/>
      <c r="H62" s="188"/>
      <c r="I62" s="189"/>
      <c r="J62" s="190">
        <f>J124</f>
        <v>0</v>
      </c>
      <c r="K62" s="191"/>
    </row>
    <row r="63" s="8" customFormat="1" ht="19.92" customHeight="1">
      <c r="B63" s="185"/>
      <c r="C63" s="186"/>
      <c r="D63" s="187" t="s">
        <v>127</v>
      </c>
      <c r="E63" s="188"/>
      <c r="F63" s="188"/>
      <c r="G63" s="188"/>
      <c r="H63" s="188"/>
      <c r="I63" s="189"/>
      <c r="J63" s="190">
        <f>J126</f>
        <v>0</v>
      </c>
      <c r="K63" s="191"/>
    </row>
    <row r="64" s="1" customFormat="1" ht="21.84" customHeight="1">
      <c r="B64" s="47"/>
      <c r="C64" s="48"/>
      <c r="D64" s="48"/>
      <c r="E64" s="48"/>
      <c r="F64" s="48"/>
      <c r="G64" s="48"/>
      <c r="H64" s="48"/>
      <c r="I64" s="145"/>
      <c r="J64" s="48"/>
      <c r="K64" s="52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70"/>
    </row>
    <row r="69" s="1" customFormat="1" ht="6.96" customHeight="1">
      <c r="B69" s="71"/>
      <c r="C69" s="72"/>
      <c r="D69" s="72"/>
      <c r="E69" s="72"/>
      <c r="F69" s="72"/>
      <c r="G69" s="72"/>
      <c r="H69" s="72"/>
      <c r="I69" s="170"/>
      <c r="J69" s="72"/>
      <c r="K69" s="72"/>
      <c r="L69" s="73"/>
    </row>
    <row r="70" s="1" customFormat="1" ht="36.96" customHeight="1">
      <c r="B70" s="47"/>
      <c r="C70" s="74" t="s">
        <v>129</v>
      </c>
      <c r="D70" s="75"/>
      <c r="E70" s="75"/>
      <c r="F70" s="75"/>
      <c r="G70" s="75"/>
      <c r="H70" s="75"/>
      <c r="I70" s="192"/>
      <c r="J70" s="75"/>
      <c r="K70" s="75"/>
      <c r="L70" s="73"/>
    </row>
    <row r="71" s="1" customFormat="1" ht="6.96" customHeight="1">
      <c r="B71" s="47"/>
      <c r="C71" s="75"/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4.4" customHeight="1">
      <c r="B72" s="47"/>
      <c r="C72" s="77" t="s">
        <v>18</v>
      </c>
      <c r="D72" s="75"/>
      <c r="E72" s="75"/>
      <c r="F72" s="75"/>
      <c r="G72" s="75"/>
      <c r="H72" s="75"/>
      <c r="I72" s="192"/>
      <c r="J72" s="75"/>
      <c r="K72" s="75"/>
      <c r="L72" s="73"/>
    </row>
    <row r="73" s="1" customFormat="1" ht="16.5" customHeight="1">
      <c r="B73" s="47"/>
      <c r="C73" s="75"/>
      <c r="D73" s="75"/>
      <c r="E73" s="193" t="str">
        <f>E7</f>
        <v>Rekonstrukce kanalizace, ul. Politických vězňů</v>
      </c>
      <c r="F73" s="77"/>
      <c r="G73" s="77"/>
      <c r="H73" s="77"/>
      <c r="I73" s="192"/>
      <c r="J73" s="75"/>
      <c r="K73" s="75"/>
      <c r="L73" s="73"/>
    </row>
    <row r="74" s="1" customFormat="1" ht="14.4" customHeight="1">
      <c r="B74" s="47"/>
      <c r="C74" s="77" t="s">
        <v>113</v>
      </c>
      <c r="D74" s="75"/>
      <c r="E74" s="75"/>
      <c r="F74" s="75"/>
      <c r="G74" s="75"/>
      <c r="H74" s="75"/>
      <c r="I74" s="192"/>
      <c r="J74" s="75"/>
      <c r="K74" s="75"/>
      <c r="L74" s="73"/>
    </row>
    <row r="75" s="1" customFormat="1" ht="17.25" customHeight="1">
      <c r="B75" s="47"/>
      <c r="C75" s="75"/>
      <c r="D75" s="75"/>
      <c r="E75" s="83" t="str">
        <f>E9</f>
        <v>03 - Obnova komunikace</v>
      </c>
      <c r="F75" s="75"/>
      <c r="G75" s="75"/>
      <c r="H75" s="75"/>
      <c r="I75" s="192"/>
      <c r="J75" s="75"/>
      <c r="K75" s="75"/>
      <c r="L75" s="73"/>
    </row>
    <row r="76" s="1" customFormat="1" ht="6.96" customHeight="1">
      <c r="B76" s="47"/>
      <c r="C76" s="75"/>
      <c r="D76" s="75"/>
      <c r="E76" s="75"/>
      <c r="F76" s="75"/>
      <c r="G76" s="75"/>
      <c r="H76" s="75"/>
      <c r="I76" s="192"/>
      <c r="J76" s="75"/>
      <c r="K76" s="75"/>
      <c r="L76" s="73"/>
    </row>
    <row r="77" s="1" customFormat="1" ht="18" customHeight="1">
      <c r="B77" s="47"/>
      <c r="C77" s="77" t="s">
        <v>24</v>
      </c>
      <c r="D77" s="75"/>
      <c r="E77" s="75"/>
      <c r="F77" s="194" t="str">
        <f>F12</f>
        <v>Praha 1</v>
      </c>
      <c r="G77" s="75"/>
      <c r="H77" s="75"/>
      <c r="I77" s="195" t="s">
        <v>26</v>
      </c>
      <c r="J77" s="86" t="str">
        <f>IF(J12="","",J12)</f>
        <v>23. 10. 2018</v>
      </c>
      <c r="K77" s="75"/>
      <c r="L77" s="73"/>
    </row>
    <row r="78" s="1" customFormat="1" ht="6.96" customHeight="1">
      <c r="B78" s="47"/>
      <c r="C78" s="75"/>
      <c r="D78" s="75"/>
      <c r="E78" s="75"/>
      <c r="F78" s="75"/>
      <c r="G78" s="75"/>
      <c r="H78" s="75"/>
      <c r="I78" s="192"/>
      <c r="J78" s="75"/>
      <c r="K78" s="75"/>
      <c r="L78" s="73"/>
    </row>
    <row r="79" s="1" customFormat="1">
      <c r="B79" s="47"/>
      <c r="C79" s="77" t="s">
        <v>32</v>
      </c>
      <c r="D79" s="75"/>
      <c r="E79" s="75"/>
      <c r="F79" s="194" t="str">
        <f>E15</f>
        <v>Pražská vodohospodářská společnost a.s.</v>
      </c>
      <c r="G79" s="75"/>
      <c r="H79" s="75"/>
      <c r="I79" s="195" t="s">
        <v>40</v>
      </c>
      <c r="J79" s="194" t="str">
        <f>E21</f>
        <v>KO-KA, s.r.o.</v>
      </c>
      <c r="K79" s="75"/>
      <c r="L79" s="73"/>
    </row>
    <row r="80" s="1" customFormat="1" ht="14.4" customHeight="1">
      <c r="B80" s="47"/>
      <c r="C80" s="77" t="s">
        <v>38</v>
      </c>
      <c r="D80" s="75"/>
      <c r="E80" s="75"/>
      <c r="F80" s="194" t="str">
        <f>IF(E18="","",E18)</f>
        <v/>
      </c>
      <c r="G80" s="75"/>
      <c r="H80" s="75"/>
      <c r="I80" s="192"/>
      <c r="J80" s="75"/>
      <c r="K80" s="75"/>
      <c r="L80" s="73"/>
    </row>
    <row r="81" s="1" customFormat="1" ht="10.32" customHeight="1">
      <c r="B81" s="47"/>
      <c r="C81" s="75"/>
      <c r="D81" s="75"/>
      <c r="E81" s="75"/>
      <c r="F81" s="75"/>
      <c r="G81" s="75"/>
      <c r="H81" s="75"/>
      <c r="I81" s="192"/>
      <c r="J81" s="75"/>
      <c r="K81" s="75"/>
      <c r="L81" s="73"/>
    </row>
    <row r="82" s="9" customFormat="1" ht="29.28" customHeight="1">
      <c r="B82" s="196"/>
      <c r="C82" s="197" t="s">
        <v>130</v>
      </c>
      <c r="D82" s="198" t="s">
        <v>66</v>
      </c>
      <c r="E82" s="198" t="s">
        <v>62</v>
      </c>
      <c r="F82" s="198" t="s">
        <v>131</v>
      </c>
      <c r="G82" s="198" t="s">
        <v>132</v>
      </c>
      <c r="H82" s="198" t="s">
        <v>133</v>
      </c>
      <c r="I82" s="199" t="s">
        <v>134</v>
      </c>
      <c r="J82" s="198" t="s">
        <v>118</v>
      </c>
      <c r="K82" s="200" t="s">
        <v>135</v>
      </c>
      <c r="L82" s="201"/>
      <c r="M82" s="103" t="s">
        <v>136</v>
      </c>
      <c r="N82" s="104" t="s">
        <v>51</v>
      </c>
      <c r="O82" s="104" t="s">
        <v>137</v>
      </c>
      <c r="P82" s="104" t="s">
        <v>138</v>
      </c>
      <c r="Q82" s="104" t="s">
        <v>139</v>
      </c>
      <c r="R82" s="104" t="s">
        <v>140</v>
      </c>
      <c r="S82" s="104" t="s">
        <v>141</v>
      </c>
      <c r="T82" s="105" t="s">
        <v>142</v>
      </c>
    </row>
    <row r="83" s="1" customFormat="1" ht="29.28" customHeight="1">
      <c r="B83" s="47"/>
      <c r="C83" s="109" t="s">
        <v>119</v>
      </c>
      <c r="D83" s="75"/>
      <c r="E83" s="75"/>
      <c r="F83" s="75"/>
      <c r="G83" s="75"/>
      <c r="H83" s="75"/>
      <c r="I83" s="192"/>
      <c r="J83" s="202">
        <f>BK83</f>
        <v>0</v>
      </c>
      <c r="K83" s="75"/>
      <c r="L83" s="73"/>
      <c r="M83" s="106"/>
      <c r="N83" s="107"/>
      <c r="O83" s="107"/>
      <c r="P83" s="203">
        <f>P84</f>
        <v>0</v>
      </c>
      <c r="Q83" s="107"/>
      <c r="R83" s="203">
        <f>R84</f>
        <v>178.26920000000001</v>
      </c>
      <c r="S83" s="107"/>
      <c r="T83" s="204">
        <f>T84</f>
        <v>371.17599999999999</v>
      </c>
      <c r="AT83" s="24" t="s">
        <v>81</v>
      </c>
      <c r="AU83" s="24" t="s">
        <v>120</v>
      </c>
      <c r="BK83" s="205">
        <f>BK84</f>
        <v>0</v>
      </c>
    </row>
    <row r="84" s="10" customFormat="1" ht="37.44001" customHeight="1">
      <c r="B84" s="206"/>
      <c r="C84" s="207"/>
      <c r="D84" s="208" t="s">
        <v>81</v>
      </c>
      <c r="E84" s="209" t="s">
        <v>143</v>
      </c>
      <c r="F84" s="209" t="s">
        <v>144</v>
      </c>
      <c r="G84" s="207"/>
      <c r="H84" s="207"/>
      <c r="I84" s="210"/>
      <c r="J84" s="211">
        <f>BK84</f>
        <v>0</v>
      </c>
      <c r="K84" s="207"/>
      <c r="L84" s="212"/>
      <c r="M84" s="213"/>
      <c r="N84" s="214"/>
      <c r="O84" s="214"/>
      <c r="P84" s="215">
        <f>P85+P95+P103+P115+P124+P126</f>
        <v>0</v>
      </c>
      <c r="Q84" s="214"/>
      <c r="R84" s="215">
        <f>R85+R95+R103+R115+R124+R126</f>
        <v>178.26920000000001</v>
      </c>
      <c r="S84" s="214"/>
      <c r="T84" s="216">
        <f>T85+T95+T103+T115+T124+T126</f>
        <v>371.17599999999999</v>
      </c>
      <c r="AR84" s="217" t="s">
        <v>90</v>
      </c>
      <c r="AT84" s="218" t="s">
        <v>81</v>
      </c>
      <c r="AU84" s="218" t="s">
        <v>82</v>
      </c>
      <c r="AY84" s="217" t="s">
        <v>145</v>
      </c>
      <c r="BK84" s="219">
        <f>BK85+BK95+BK103+BK115+BK124+BK126</f>
        <v>0</v>
      </c>
    </row>
    <row r="85" s="10" customFormat="1" ht="19.92" customHeight="1">
      <c r="B85" s="206"/>
      <c r="C85" s="207"/>
      <c r="D85" s="208" t="s">
        <v>81</v>
      </c>
      <c r="E85" s="220" t="s">
        <v>90</v>
      </c>
      <c r="F85" s="220" t="s">
        <v>146</v>
      </c>
      <c r="G85" s="207"/>
      <c r="H85" s="207"/>
      <c r="I85" s="210"/>
      <c r="J85" s="221">
        <f>BK85</f>
        <v>0</v>
      </c>
      <c r="K85" s="207"/>
      <c r="L85" s="212"/>
      <c r="M85" s="213"/>
      <c r="N85" s="214"/>
      <c r="O85" s="214"/>
      <c r="P85" s="215">
        <f>SUM(P86:P94)</f>
        <v>0</v>
      </c>
      <c r="Q85" s="214"/>
      <c r="R85" s="215">
        <f>SUM(R86:R94)</f>
        <v>0</v>
      </c>
      <c r="S85" s="214"/>
      <c r="T85" s="216">
        <f>SUM(T86:T94)</f>
        <v>371.17599999999999</v>
      </c>
      <c r="AR85" s="217" t="s">
        <v>90</v>
      </c>
      <c r="AT85" s="218" t="s">
        <v>81</v>
      </c>
      <c r="AU85" s="218" t="s">
        <v>90</v>
      </c>
      <c r="AY85" s="217" t="s">
        <v>145</v>
      </c>
      <c r="BK85" s="219">
        <f>SUM(BK86:BK94)</f>
        <v>0</v>
      </c>
    </row>
    <row r="86" s="1" customFormat="1" ht="38.25" customHeight="1">
      <c r="B86" s="47"/>
      <c r="C86" s="222" t="s">
        <v>90</v>
      </c>
      <c r="D86" s="222" t="s">
        <v>147</v>
      </c>
      <c r="E86" s="223" t="s">
        <v>780</v>
      </c>
      <c r="F86" s="224" t="s">
        <v>781</v>
      </c>
      <c r="G86" s="225" t="s">
        <v>239</v>
      </c>
      <c r="H86" s="226">
        <v>788</v>
      </c>
      <c r="I86" s="227"/>
      <c r="J86" s="228">
        <f>ROUND(I86*H86,2)</f>
        <v>0</v>
      </c>
      <c r="K86" s="224" t="s">
        <v>151</v>
      </c>
      <c r="L86" s="73"/>
      <c r="M86" s="229" t="s">
        <v>80</v>
      </c>
      <c r="N86" s="230" t="s">
        <v>52</v>
      </c>
      <c r="O86" s="48"/>
      <c r="P86" s="231">
        <f>O86*H86</f>
        <v>0</v>
      </c>
      <c r="Q86" s="231">
        <v>0</v>
      </c>
      <c r="R86" s="231">
        <f>Q86*H86</f>
        <v>0</v>
      </c>
      <c r="S86" s="231">
        <v>0.41699999999999998</v>
      </c>
      <c r="T86" s="232">
        <f>S86*H86</f>
        <v>328.596</v>
      </c>
      <c r="AR86" s="24" t="s">
        <v>152</v>
      </c>
      <c r="AT86" s="24" t="s">
        <v>147</v>
      </c>
      <c r="AU86" s="24" t="s">
        <v>92</v>
      </c>
      <c r="AY86" s="24" t="s">
        <v>145</v>
      </c>
      <c r="BE86" s="233">
        <f>IF(N86="základní",J86,0)</f>
        <v>0</v>
      </c>
      <c r="BF86" s="233">
        <f>IF(N86="snížená",J86,0)</f>
        <v>0</v>
      </c>
      <c r="BG86" s="233">
        <f>IF(N86="zákl. přenesená",J86,0)</f>
        <v>0</v>
      </c>
      <c r="BH86" s="233">
        <f>IF(N86="sníž. přenesená",J86,0)</f>
        <v>0</v>
      </c>
      <c r="BI86" s="233">
        <f>IF(N86="nulová",J86,0)</f>
        <v>0</v>
      </c>
      <c r="BJ86" s="24" t="s">
        <v>90</v>
      </c>
      <c r="BK86" s="233">
        <f>ROUND(I86*H86,2)</f>
        <v>0</v>
      </c>
      <c r="BL86" s="24" t="s">
        <v>152</v>
      </c>
      <c r="BM86" s="24" t="s">
        <v>782</v>
      </c>
    </row>
    <row r="87" s="1" customFormat="1">
      <c r="B87" s="47"/>
      <c r="C87" s="75"/>
      <c r="D87" s="234" t="s">
        <v>154</v>
      </c>
      <c r="E87" s="75"/>
      <c r="F87" s="235" t="s">
        <v>783</v>
      </c>
      <c r="G87" s="75"/>
      <c r="H87" s="75"/>
      <c r="I87" s="192"/>
      <c r="J87" s="75"/>
      <c r="K87" s="75"/>
      <c r="L87" s="73"/>
      <c r="M87" s="236"/>
      <c r="N87" s="48"/>
      <c r="O87" s="48"/>
      <c r="P87" s="48"/>
      <c r="Q87" s="48"/>
      <c r="R87" s="48"/>
      <c r="S87" s="48"/>
      <c r="T87" s="96"/>
      <c r="AT87" s="24" t="s">
        <v>154</v>
      </c>
      <c r="AU87" s="24" t="s">
        <v>92</v>
      </c>
    </row>
    <row r="88" s="11" customFormat="1">
      <c r="B88" s="237"/>
      <c r="C88" s="238"/>
      <c r="D88" s="234" t="s">
        <v>156</v>
      </c>
      <c r="E88" s="239" t="s">
        <v>80</v>
      </c>
      <c r="F88" s="240" t="s">
        <v>784</v>
      </c>
      <c r="G88" s="238"/>
      <c r="H88" s="241">
        <v>788</v>
      </c>
      <c r="I88" s="242"/>
      <c r="J88" s="238"/>
      <c r="K88" s="238"/>
      <c r="L88" s="243"/>
      <c r="M88" s="244"/>
      <c r="N88" s="245"/>
      <c r="O88" s="245"/>
      <c r="P88" s="245"/>
      <c r="Q88" s="245"/>
      <c r="R88" s="245"/>
      <c r="S88" s="245"/>
      <c r="T88" s="246"/>
      <c r="AT88" s="247" t="s">
        <v>156</v>
      </c>
      <c r="AU88" s="247" t="s">
        <v>92</v>
      </c>
      <c r="AV88" s="11" t="s">
        <v>92</v>
      </c>
      <c r="AW88" s="11" t="s">
        <v>44</v>
      </c>
      <c r="AX88" s="11" t="s">
        <v>90</v>
      </c>
      <c r="AY88" s="247" t="s">
        <v>145</v>
      </c>
    </row>
    <row r="89" s="1" customFormat="1" ht="51" customHeight="1">
      <c r="B89" s="47"/>
      <c r="C89" s="222" t="s">
        <v>92</v>
      </c>
      <c r="D89" s="222" t="s">
        <v>147</v>
      </c>
      <c r="E89" s="223" t="s">
        <v>785</v>
      </c>
      <c r="F89" s="224" t="s">
        <v>786</v>
      </c>
      <c r="G89" s="225" t="s">
        <v>239</v>
      </c>
      <c r="H89" s="226">
        <v>144</v>
      </c>
      <c r="I89" s="227"/>
      <c r="J89" s="228">
        <f>ROUND(I89*H89,2)</f>
        <v>0</v>
      </c>
      <c r="K89" s="224" t="s">
        <v>151</v>
      </c>
      <c r="L89" s="73"/>
      <c r="M89" s="229" t="s">
        <v>80</v>
      </c>
      <c r="N89" s="230" t="s">
        <v>52</v>
      </c>
      <c r="O89" s="48"/>
      <c r="P89" s="231">
        <f>O89*H89</f>
        <v>0</v>
      </c>
      <c r="Q89" s="231">
        <v>0</v>
      </c>
      <c r="R89" s="231">
        <f>Q89*H89</f>
        <v>0</v>
      </c>
      <c r="S89" s="231">
        <v>0.28999999999999998</v>
      </c>
      <c r="T89" s="232">
        <f>S89*H89</f>
        <v>41.759999999999998</v>
      </c>
      <c r="AR89" s="24" t="s">
        <v>152</v>
      </c>
      <c r="AT89" s="24" t="s">
        <v>147</v>
      </c>
      <c r="AU89" s="24" t="s">
        <v>92</v>
      </c>
      <c r="AY89" s="24" t="s">
        <v>145</v>
      </c>
      <c r="BE89" s="233">
        <f>IF(N89="základní",J89,0)</f>
        <v>0</v>
      </c>
      <c r="BF89" s="233">
        <f>IF(N89="snížená",J89,0)</f>
        <v>0</v>
      </c>
      <c r="BG89" s="233">
        <f>IF(N89="zákl. přenesená",J89,0)</f>
        <v>0</v>
      </c>
      <c r="BH89" s="233">
        <f>IF(N89="sníž. přenesená",J89,0)</f>
        <v>0</v>
      </c>
      <c r="BI89" s="233">
        <f>IF(N89="nulová",J89,0)</f>
        <v>0</v>
      </c>
      <c r="BJ89" s="24" t="s">
        <v>90</v>
      </c>
      <c r="BK89" s="233">
        <f>ROUND(I89*H89,2)</f>
        <v>0</v>
      </c>
      <c r="BL89" s="24" t="s">
        <v>152</v>
      </c>
      <c r="BM89" s="24" t="s">
        <v>787</v>
      </c>
    </row>
    <row r="90" s="1" customFormat="1">
      <c r="B90" s="47"/>
      <c r="C90" s="75"/>
      <c r="D90" s="234" t="s">
        <v>154</v>
      </c>
      <c r="E90" s="75"/>
      <c r="F90" s="235" t="s">
        <v>788</v>
      </c>
      <c r="G90" s="75"/>
      <c r="H90" s="75"/>
      <c r="I90" s="192"/>
      <c r="J90" s="75"/>
      <c r="K90" s="75"/>
      <c r="L90" s="73"/>
      <c r="M90" s="236"/>
      <c r="N90" s="48"/>
      <c r="O90" s="48"/>
      <c r="P90" s="48"/>
      <c r="Q90" s="48"/>
      <c r="R90" s="48"/>
      <c r="S90" s="48"/>
      <c r="T90" s="96"/>
      <c r="AT90" s="24" t="s">
        <v>154</v>
      </c>
      <c r="AU90" s="24" t="s">
        <v>92</v>
      </c>
    </row>
    <row r="91" s="11" customFormat="1">
      <c r="B91" s="237"/>
      <c r="C91" s="238"/>
      <c r="D91" s="234" t="s">
        <v>156</v>
      </c>
      <c r="E91" s="239" t="s">
        <v>80</v>
      </c>
      <c r="F91" s="240" t="s">
        <v>789</v>
      </c>
      <c r="G91" s="238"/>
      <c r="H91" s="241">
        <v>144</v>
      </c>
      <c r="I91" s="242"/>
      <c r="J91" s="238"/>
      <c r="K91" s="238"/>
      <c r="L91" s="243"/>
      <c r="M91" s="244"/>
      <c r="N91" s="245"/>
      <c r="O91" s="245"/>
      <c r="P91" s="245"/>
      <c r="Q91" s="245"/>
      <c r="R91" s="245"/>
      <c r="S91" s="245"/>
      <c r="T91" s="246"/>
      <c r="AT91" s="247" t="s">
        <v>156</v>
      </c>
      <c r="AU91" s="247" t="s">
        <v>92</v>
      </c>
      <c r="AV91" s="11" t="s">
        <v>92</v>
      </c>
      <c r="AW91" s="11" t="s">
        <v>44</v>
      </c>
      <c r="AX91" s="11" t="s">
        <v>90</v>
      </c>
      <c r="AY91" s="247" t="s">
        <v>145</v>
      </c>
    </row>
    <row r="92" s="1" customFormat="1" ht="38.25" customHeight="1">
      <c r="B92" s="47"/>
      <c r="C92" s="222" t="s">
        <v>167</v>
      </c>
      <c r="D92" s="222" t="s">
        <v>147</v>
      </c>
      <c r="E92" s="223" t="s">
        <v>790</v>
      </c>
      <c r="F92" s="224" t="s">
        <v>791</v>
      </c>
      <c r="G92" s="225" t="s">
        <v>150</v>
      </c>
      <c r="H92" s="226">
        <v>4</v>
      </c>
      <c r="I92" s="227"/>
      <c r="J92" s="228">
        <f>ROUND(I92*H92,2)</f>
        <v>0</v>
      </c>
      <c r="K92" s="224" t="s">
        <v>151</v>
      </c>
      <c r="L92" s="73"/>
      <c r="M92" s="229" t="s">
        <v>80</v>
      </c>
      <c r="N92" s="230" t="s">
        <v>52</v>
      </c>
      <c r="O92" s="48"/>
      <c r="P92" s="231">
        <f>O92*H92</f>
        <v>0</v>
      </c>
      <c r="Q92" s="231">
        <v>0</v>
      </c>
      <c r="R92" s="231">
        <f>Q92*H92</f>
        <v>0</v>
      </c>
      <c r="S92" s="231">
        <v>0.20499999999999999</v>
      </c>
      <c r="T92" s="232">
        <f>S92*H92</f>
        <v>0.81999999999999995</v>
      </c>
      <c r="AR92" s="24" t="s">
        <v>152</v>
      </c>
      <c r="AT92" s="24" t="s">
        <v>147</v>
      </c>
      <c r="AU92" s="24" t="s">
        <v>92</v>
      </c>
      <c r="AY92" s="24" t="s">
        <v>145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24" t="s">
        <v>90</v>
      </c>
      <c r="BK92" s="233">
        <f>ROUND(I92*H92,2)</f>
        <v>0</v>
      </c>
      <c r="BL92" s="24" t="s">
        <v>152</v>
      </c>
      <c r="BM92" s="24" t="s">
        <v>792</v>
      </c>
    </row>
    <row r="93" s="1" customFormat="1">
      <c r="B93" s="47"/>
      <c r="C93" s="75"/>
      <c r="D93" s="234" t="s">
        <v>154</v>
      </c>
      <c r="E93" s="75"/>
      <c r="F93" s="235" t="s">
        <v>793</v>
      </c>
      <c r="G93" s="75"/>
      <c r="H93" s="75"/>
      <c r="I93" s="192"/>
      <c r="J93" s="75"/>
      <c r="K93" s="75"/>
      <c r="L93" s="73"/>
      <c r="M93" s="236"/>
      <c r="N93" s="48"/>
      <c r="O93" s="48"/>
      <c r="P93" s="48"/>
      <c r="Q93" s="48"/>
      <c r="R93" s="48"/>
      <c r="S93" s="48"/>
      <c r="T93" s="96"/>
      <c r="AT93" s="24" t="s">
        <v>154</v>
      </c>
      <c r="AU93" s="24" t="s">
        <v>92</v>
      </c>
    </row>
    <row r="94" s="11" customFormat="1">
      <c r="B94" s="237"/>
      <c r="C94" s="238"/>
      <c r="D94" s="234" t="s">
        <v>156</v>
      </c>
      <c r="E94" s="239" t="s">
        <v>80</v>
      </c>
      <c r="F94" s="240" t="s">
        <v>794</v>
      </c>
      <c r="G94" s="238"/>
      <c r="H94" s="241">
        <v>4</v>
      </c>
      <c r="I94" s="242"/>
      <c r="J94" s="238"/>
      <c r="K94" s="238"/>
      <c r="L94" s="243"/>
      <c r="M94" s="244"/>
      <c r="N94" s="245"/>
      <c r="O94" s="245"/>
      <c r="P94" s="245"/>
      <c r="Q94" s="245"/>
      <c r="R94" s="245"/>
      <c r="S94" s="245"/>
      <c r="T94" s="246"/>
      <c r="AT94" s="247" t="s">
        <v>156</v>
      </c>
      <c r="AU94" s="247" t="s">
        <v>92</v>
      </c>
      <c r="AV94" s="11" t="s">
        <v>92</v>
      </c>
      <c r="AW94" s="11" t="s">
        <v>44</v>
      </c>
      <c r="AX94" s="11" t="s">
        <v>90</v>
      </c>
      <c r="AY94" s="247" t="s">
        <v>145</v>
      </c>
    </row>
    <row r="95" s="10" customFormat="1" ht="29.88" customHeight="1">
      <c r="B95" s="206"/>
      <c r="C95" s="207"/>
      <c r="D95" s="208" t="s">
        <v>81</v>
      </c>
      <c r="E95" s="220" t="s">
        <v>180</v>
      </c>
      <c r="F95" s="220" t="s">
        <v>795</v>
      </c>
      <c r="G95" s="207"/>
      <c r="H95" s="207"/>
      <c r="I95" s="210"/>
      <c r="J95" s="221">
        <f>BK95</f>
        <v>0</v>
      </c>
      <c r="K95" s="207"/>
      <c r="L95" s="212"/>
      <c r="M95" s="213"/>
      <c r="N95" s="214"/>
      <c r="O95" s="214"/>
      <c r="P95" s="215">
        <f>SUM(P96:P102)</f>
        <v>0</v>
      </c>
      <c r="Q95" s="214"/>
      <c r="R95" s="215">
        <f>SUM(R96:R102)</f>
        <v>177.61520000000002</v>
      </c>
      <c r="S95" s="214"/>
      <c r="T95" s="216">
        <f>SUM(T96:T102)</f>
        <v>0</v>
      </c>
      <c r="AR95" s="217" t="s">
        <v>90</v>
      </c>
      <c r="AT95" s="218" t="s">
        <v>81</v>
      </c>
      <c r="AU95" s="218" t="s">
        <v>90</v>
      </c>
      <c r="AY95" s="217" t="s">
        <v>145</v>
      </c>
      <c r="BK95" s="219">
        <f>SUM(BK96:BK102)</f>
        <v>0</v>
      </c>
    </row>
    <row r="96" s="1" customFormat="1" ht="25.5" customHeight="1">
      <c r="B96" s="47"/>
      <c r="C96" s="222" t="s">
        <v>152</v>
      </c>
      <c r="D96" s="222" t="s">
        <v>147</v>
      </c>
      <c r="E96" s="223" t="s">
        <v>796</v>
      </c>
      <c r="F96" s="224" t="s">
        <v>797</v>
      </c>
      <c r="G96" s="225" t="s">
        <v>239</v>
      </c>
      <c r="H96" s="226">
        <v>144</v>
      </c>
      <c r="I96" s="227"/>
      <c r="J96" s="228">
        <f>ROUND(I96*H96,2)</f>
        <v>0</v>
      </c>
      <c r="K96" s="224" t="s">
        <v>151</v>
      </c>
      <c r="L96" s="73"/>
      <c r="M96" s="229" t="s">
        <v>80</v>
      </c>
      <c r="N96" s="230" t="s">
        <v>52</v>
      </c>
      <c r="O96" s="48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AR96" s="24" t="s">
        <v>152</v>
      </c>
      <c r="AT96" s="24" t="s">
        <v>147</v>
      </c>
      <c r="AU96" s="24" t="s">
        <v>92</v>
      </c>
      <c r="AY96" s="24" t="s">
        <v>145</v>
      </c>
      <c r="BE96" s="233">
        <f>IF(N96="základní",J96,0)</f>
        <v>0</v>
      </c>
      <c r="BF96" s="233">
        <f>IF(N96="snížená",J96,0)</f>
        <v>0</v>
      </c>
      <c r="BG96" s="233">
        <f>IF(N96="zákl. přenesená",J96,0)</f>
        <v>0</v>
      </c>
      <c r="BH96" s="233">
        <f>IF(N96="sníž. přenesená",J96,0)</f>
        <v>0</v>
      </c>
      <c r="BI96" s="233">
        <f>IF(N96="nulová",J96,0)</f>
        <v>0</v>
      </c>
      <c r="BJ96" s="24" t="s">
        <v>90</v>
      </c>
      <c r="BK96" s="233">
        <f>ROUND(I96*H96,2)</f>
        <v>0</v>
      </c>
      <c r="BL96" s="24" t="s">
        <v>152</v>
      </c>
      <c r="BM96" s="24" t="s">
        <v>798</v>
      </c>
    </row>
    <row r="97" s="11" customFormat="1">
      <c r="B97" s="237"/>
      <c r="C97" s="238"/>
      <c r="D97" s="234" t="s">
        <v>156</v>
      </c>
      <c r="E97" s="239" t="s">
        <v>80</v>
      </c>
      <c r="F97" s="240" t="s">
        <v>789</v>
      </c>
      <c r="G97" s="238"/>
      <c r="H97" s="241">
        <v>144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AT97" s="247" t="s">
        <v>156</v>
      </c>
      <c r="AU97" s="247" t="s">
        <v>92</v>
      </c>
      <c r="AV97" s="11" t="s">
        <v>92</v>
      </c>
      <c r="AW97" s="11" t="s">
        <v>44</v>
      </c>
      <c r="AX97" s="11" t="s">
        <v>90</v>
      </c>
      <c r="AY97" s="247" t="s">
        <v>145</v>
      </c>
    </row>
    <row r="98" s="1" customFormat="1" ht="38.25" customHeight="1">
      <c r="B98" s="47"/>
      <c r="C98" s="222" t="s">
        <v>180</v>
      </c>
      <c r="D98" s="222" t="s">
        <v>147</v>
      </c>
      <c r="E98" s="223" t="s">
        <v>799</v>
      </c>
      <c r="F98" s="224" t="s">
        <v>800</v>
      </c>
      <c r="G98" s="225" t="s">
        <v>239</v>
      </c>
      <c r="H98" s="226">
        <v>788</v>
      </c>
      <c r="I98" s="227"/>
      <c r="J98" s="228">
        <f>ROUND(I98*H98,2)</f>
        <v>0</v>
      </c>
      <c r="K98" s="224" t="s">
        <v>151</v>
      </c>
      <c r="L98" s="73"/>
      <c r="M98" s="229" t="s">
        <v>80</v>
      </c>
      <c r="N98" s="230" t="s">
        <v>52</v>
      </c>
      <c r="O98" s="48"/>
      <c r="P98" s="231">
        <f>O98*H98</f>
        <v>0</v>
      </c>
      <c r="Q98" s="231">
        <v>0.1837</v>
      </c>
      <c r="R98" s="231">
        <f>Q98*H98</f>
        <v>144.75560000000002</v>
      </c>
      <c r="S98" s="231">
        <v>0</v>
      </c>
      <c r="T98" s="232">
        <f>S98*H98</f>
        <v>0</v>
      </c>
      <c r="AR98" s="24" t="s">
        <v>152</v>
      </c>
      <c r="AT98" s="24" t="s">
        <v>147</v>
      </c>
      <c r="AU98" s="24" t="s">
        <v>92</v>
      </c>
      <c r="AY98" s="24" t="s">
        <v>145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24" t="s">
        <v>90</v>
      </c>
      <c r="BK98" s="233">
        <f>ROUND(I98*H98,2)</f>
        <v>0</v>
      </c>
      <c r="BL98" s="24" t="s">
        <v>152</v>
      </c>
      <c r="BM98" s="24" t="s">
        <v>801</v>
      </c>
    </row>
    <row r="99" s="1" customFormat="1">
      <c r="B99" s="47"/>
      <c r="C99" s="75"/>
      <c r="D99" s="234" t="s">
        <v>154</v>
      </c>
      <c r="E99" s="75"/>
      <c r="F99" s="235" t="s">
        <v>802</v>
      </c>
      <c r="G99" s="75"/>
      <c r="H99" s="75"/>
      <c r="I99" s="192"/>
      <c r="J99" s="75"/>
      <c r="K99" s="75"/>
      <c r="L99" s="73"/>
      <c r="M99" s="236"/>
      <c r="N99" s="48"/>
      <c r="O99" s="48"/>
      <c r="P99" s="48"/>
      <c r="Q99" s="48"/>
      <c r="R99" s="48"/>
      <c r="S99" s="48"/>
      <c r="T99" s="96"/>
      <c r="AT99" s="24" t="s">
        <v>154</v>
      </c>
      <c r="AU99" s="24" t="s">
        <v>92</v>
      </c>
    </row>
    <row r="100" s="11" customFormat="1">
      <c r="B100" s="237"/>
      <c r="C100" s="238"/>
      <c r="D100" s="234" t="s">
        <v>156</v>
      </c>
      <c r="E100" s="239" t="s">
        <v>80</v>
      </c>
      <c r="F100" s="240" t="s">
        <v>784</v>
      </c>
      <c r="G100" s="238"/>
      <c r="H100" s="241">
        <v>788</v>
      </c>
      <c r="I100" s="242"/>
      <c r="J100" s="238"/>
      <c r="K100" s="238"/>
      <c r="L100" s="243"/>
      <c r="M100" s="244"/>
      <c r="N100" s="245"/>
      <c r="O100" s="245"/>
      <c r="P100" s="245"/>
      <c r="Q100" s="245"/>
      <c r="R100" s="245"/>
      <c r="S100" s="245"/>
      <c r="T100" s="246"/>
      <c r="AT100" s="247" t="s">
        <v>156</v>
      </c>
      <c r="AU100" s="247" t="s">
        <v>92</v>
      </c>
      <c r="AV100" s="11" t="s">
        <v>92</v>
      </c>
      <c r="AW100" s="11" t="s">
        <v>44</v>
      </c>
      <c r="AX100" s="11" t="s">
        <v>90</v>
      </c>
      <c r="AY100" s="247" t="s">
        <v>145</v>
      </c>
    </row>
    <row r="101" s="1" customFormat="1" ht="16.5" customHeight="1">
      <c r="B101" s="47"/>
      <c r="C101" s="270" t="s">
        <v>187</v>
      </c>
      <c r="D101" s="270" t="s">
        <v>194</v>
      </c>
      <c r="E101" s="271" t="s">
        <v>803</v>
      </c>
      <c r="F101" s="272" t="s">
        <v>804</v>
      </c>
      <c r="G101" s="273" t="s">
        <v>239</v>
      </c>
      <c r="H101" s="274">
        <v>78.799999999999997</v>
      </c>
      <c r="I101" s="275"/>
      <c r="J101" s="276">
        <f>ROUND(I101*H101,2)</f>
        <v>0</v>
      </c>
      <c r="K101" s="272" t="s">
        <v>151</v>
      </c>
      <c r="L101" s="277"/>
      <c r="M101" s="278" t="s">
        <v>80</v>
      </c>
      <c r="N101" s="279" t="s">
        <v>52</v>
      </c>
      <c r="O101" s="48"/>
      <c r="P101" s="231">
        <f>O101*H101</f>
        <v>0</v>
      </c>
      <c r="Q101" s="231">
        <v>0.41699999999999998</v>
      </c>
      <c r="R101" s="231">
        <f>Q101*H101</f>
        <v>32.8596</v>
      </c>
      <c r="S101" s="231">
        <v>0</v>
      </c>
      <c r="T101" s="232">
        <f>S101*H101</f>
        <v>0</v>
      </c>
      <c r="AR101" s="24" t="s">
        <v>197</v>
      </c>
      <c r="AT101" s="24" t="s">
        <v>194</v>
      </c>
      <c r="AU101" s="24" t="s">
        <v>92</v>
      </c>
      <c r="AY101" s="24" t="s">
        <v>145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24" t="s">
        <v>90</v>
      </c>
      <c r="BK101" s="233">
        <f>ROUND(I101*H101,2)</f>
        <v>0</v>
      </c>
      <c r="BL101" s="24" t="s">
        <v>152</v>
      </c>
      <c r="BM101" s="24" t="s">
        <v>805</v>
      </c>
    </row>
    <row r="102" s="11" customFormat="1">
      <c r="B102" s="237"/>
      <c r="C102" s="238"/>
      <c r="D102" s="234" t="s">
        <v>156</v>
      </c>
      <c r="E102" s="239" t="s">
        <v>80</v>
      </c>
      <c r="F102" s="240" t="s">
        <v>806</v>
      </c>
      <c r="G102" s="238"/>
      <c r="H102" s="241">
        <v>78.799999999999997</v>
      </c>
      <c r="I102" s="242"/>
      <c r="J102" s="238"/>
      <c r="K102" s="238"/>
      <c r="L102" s="243"/>
      <c r="M102" s="244"/>
      <c r="N102" s="245"/>
      <c r="O102" s="245"/>
      <c r="P102" s="245"/>
      <c r="Q102" s="245"/>
      <c r="R102" s="245"/>
      <c r="S102" s="245"/>
      <c r="T102" s="246"/>
      <c r="AT102" s="247" t="s">
        <v>156</v>
      </c>
      <c r="AU102" s="247" t="s">
        <v>92</v>
      </c>
      <c r="AV102" s="11" t="s">
        <v>92</v>
      </c>
      <c r="AW102" s="11" t="s">
        <v>44</v>
      </c>
      <c r="AX102" s="11" t="s">
        <v>90</v>
      </c>
      <c r="AY102" s="247" t="s">
        <v>145</v>
      </c>
    </row>
    <row r="103" s="10" customFormat="1" ht="29.88" customHeight="1">
      <c r="B103" s="206"/>
      <c r="C103" s="207"/>
      <c r="D103" s="208" t="s">
        <v>81</v>
      </c>
      <c r="E103" s="220" t="s">
        <v>204</v>
      </c>
      <c r="F103" s="220" t="s">
        <v>807</v>
      </c>
      <c r="G103" s="207"/>
      <c r="H103" s="207"/>
      <c r="I103" s="210"/>
      <c r="J103" s="221">
        <f>BK103</f>
        <v>0</v>
      </c>
      <c r="K103" s="207"/>
      <c r="L103" s="212"/>
      <c r="M103" s="213"/>
      <c r="N103" s="214"/>
      <c r="O103" s="214"/>
      <c r="P103" s="215">
        <f>SUM(P104:P114)</f>
        <v>0</v>
      </c>
      <c r="Q103" s="214"/>
      <c r="R103" s="215">
        <f>SUM(R104:R114)</f>
        <v>0.65400000000000003</v>
      </c>
      <c r="S103" s="214"/>
      <c r="T103" s="216">
        <f>SUM(T104:T114)</f>
        <v>0</v>
      </c>
      <c r="AR103" s="217" t="s">
        <v>90</v>
      </c>
      <c r="AT103" s="218" t="s">
        <v>81</v>
      </c>
      <c r="AU103" s="218" t="s">
        <v>90</v>
      </c>
      <c r="AY103" s="217" t="s">
        <v>145</v>
      </c>
      <c r="BK103" s="219">
        <f>SUM(BK104:BK114)</f>
        <v>0</v>
      </c>
    </row>
    <row r="104" s="1" customFormat="1" ht="38.25" customHeight="1">
      <c r="B104" s="47"/>
      <c r="C104" s="222" t="s">
        <v>193</v>
      </c>
      <c r="D104" s="222" t="s">
        <v>147</v>
      </c>
      <c r="E104" s="223" t="s">
        <v>808</v>
      </c>
      <c r="F104" s="224" t="s">
        <v>809</v>
      </c>
      <c r="G104" s="225" t="s">
        <v>150</v>
      </c>
      <c r="H104" s="226">
        <v>4</v>
      </c>
      <c r="I104" s="227"/>
      <c r="J104" s="228">
        <f>ROUND(I104*H104,2)</f>
        <v>0</v>
      </c>
      <c r="K104" s="224" t="s">
        <v>151</v>
      </c>
      <c r="L104" s="73"/>
      <c r="M104" s="229" t="s">
        <v>80</v>
      </c>
      <c r="N104" s="230" t="s">
        <v>52</v>
      </c>
      <c r="O104" s="48"/>
      <c r="P104" s="231">
        <f>O104*H104</f>
        <v>0</v>
      </c>
      <c r="Q104" s="231">
        <v>0.15540000000000001</v>
      </c>
      <c r="R104" s="231">
        <f>Q104*H104</f>
        <v>0.62160000000000004</v>
      </c>
      <c r="S104" s="231">
        <v>0</v>
      </c>
      <c r="T104" s="232">
        <f>S104*H104</f>
        <v>0</v>
      </c>
      <c r="AR104" s="24" t="s">
        <v>152</v>
      </c>
      <c r="AT104" s="24" t="s">
        <v>147</v>
      </c>
      <c r="AU104" s="24" t="s">
        <v>92</v>
      </c>
      <c r="AY104" s="24" t="s">
        <v>145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24" t="s">
        <v>90</v>
      </c>
      <c r="BK104" s="233">
        <f>ROUND(I104*H104,2)</f>
        <v>0</v>
      </c>
      <c r="BL104" s="24" t="s">
        <v>152</v>
      </c>
      <c r="BM104" s="24" t="s">
        <v>810</v>
      </c>
    </row>
    <row r="105" s="1" customFormat="1">
      <c r="B105" s="47"/>
      <c r="C105" s="75"/>
      <c r="D105" s="234" t="s">
        <v>154</v>
      </c>
      <c r="E105" s="75"/>
      <c r="F105" s="235" t="s">
        <v>811</v>
      </c>
      <c r="G105" s="75"/>
      <c r="H105" s="75"/>
      <c r="I105" s="192"/>
      <c r="J105" s="75"/>
      <c r="K105" s="75"/>
      <c r="L105" s="73"/>
      <c r="M105" s="236"/>
      <c r="N105" s="48"/>
      <c r="O105" s="48"/>
      <c r="P105" s="48"/>
      <c r="Q105" s="48"/>
      <c r="R105" s="48"/>
      <c r="S105" s="48"/>
      <c r="T105" s="96"/>
      <c r="AT105" s="24" t="s">
        <v>154</v>
      </c>
      <c r="AU105" s="24" t="s">
        <v>92</v>
      </c>
    </row>
    <row r="106" s="11" customFormat="1">
      <c r="B106" s="237"/>
      <c r="C106" s="238"/>
      <c r="D106" s="234" t="s">
        <v>156</v>
      </c>
      <c r="E106" s="239" t="s">
        <v>80</v>
      </c>
      <c r="F106" s="240" t="s">
        <v>812</v>
      </c>
      <c r="G106" s="238"/>
      <c r="H106" s="241">
        <v>4</v>
      </c>
      <c r="I106" s="242"/>
      <c r="J106" s="238"/>
      <c r="K106" s="238"/>
      <c r="L106" s="243"/>
      <c r="M106" s="244"/>
      <c r="N106" s="245"/>
      <c r="O106" s="245"/>
      <c r="P106" s="245"/>
      <c r="Q106" s="245"/>
      <c r="R106" s="245"/>
      <c r="S106" s="245"/>
      <c r="T106" s="246"/>
      <c r="AT106" s="247" t="s">
        <v>156</v>
      </c>
      <c r="AU106" s="247" t="s">
        <v>92</v>
      </c>
      <c r="AV106" s="11" t="s">
        <v>92</v>
      </c>
      <c r="AW106" s="11" t="s">
        <v>44</v>
      </c>
      <c r="AX106" s="11" t="s">
        <v>90</v>
      </c>
      <c r="AY106" s="247" t="s">
        <v>145</v>
      </c>
    </row>
    <row r="107" s="1" customFormat="1" ht="16.5" customHeight="1">
      <c r="B107" s="47"/>
      <c r="C107" s="270" t="s">
        <v>197</v>
      </c>
      <c r="D107" s="270" t="s">
        <v>194</v>
      </c>
      <c r="E107" s="271" t="s">
        <v>813</v>
      </c>
      <c r="F107" s="272" t="s">
        <v>814</v>
      </c>
      <c r="G107" s="273" t="s">
        <v>150</v>
      </c>
      <c r="H107" s="274">
        <v>0.40000000000000002</v>
      </c>
      <c r="I107" s="275"/>
      <c r="J107" s="276">
        <f>ROUND(I107*H107,2)</f>
        <v>0</v>
      </c>
      <c r="K107" s="272" t="s">
        <v>151</v>
      </c>
      <c r="L107" s="277"/>
      <c r="M107" s="278" t="s">
        <v>80</v>
      </c>
      <c r="N107" s="279" t="s">
        <v>52</v>
      </c>
      <c r="O107" s="48"/>
      <c r="P107" s="231">
        <f>O107*H107</f>
        <v>0</v>
      </c>
      <c r="Q107" s="231">
        <v>0.081000000000000003</v>
      </c>
      <c r="R107" s="231">
        <f>Q107*H107</f>
        <v>0.032400000000000005</v>
      </c>
      <c r="S107" s="231">
        <v>0</v>
      </c>
      <c r="T107" s="232">
        <f>S107*H107</f>
        <v>0</v>
      </c>
      <c r="AR107" s="24" t="s">
        <v>197</v>
      </c>
      <c r="AT107" s="24" t="s">
        <v>194</v>
      </c>
      <c r="AU107" s="24" t="s">
        <v>92</v>
      </c>
      <c r="AY107" s="24" t="s">
        <v>145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24" t="s">
        <v>90</v>
      </c>
      <c r="BK107" s="233">
        <f>ROUND(I107*H107,2)</f>
        <v>0</v>
      </c>
      <c r="BL107" s="24" t="s">
        <v>152</v>
      </c>
      <c r="BM107" s="24" t="s">
        <v>815</v>
      </c>
    </row>
    <row r="108" s="11" customFormat="1">
      <c r="B108" s="237"/>
      <c r="C108" s="238"/>
      <c r="D108" s="234" t="s">
        <v>156</v>
      </c>
      <c r="E108" s="239" t="s">
        <v>80</v>
      </c>
      <c r="F108" s="240" t="s">
        <v>816</v>
      </c>
      <c r="G108" s="238"/>
      <c r="H108" s="241">
        <v>0.40000000000000002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AT108" s="247" t="s">
        <v>156</v>
      </c>
      <c r="AU108" s="247" t="s">
        <v>92</v>
      </c>
      <c r="AV108" s="11" t="s">
        <v>92</v>
      </c>
      <c r="AW108" s="11" t="s">
        <v>44</v>
      </c>
      <c r="AX108" s="11" t="s">
        <v>90</v>
      </c>
      <c r="AY108" s="247" t="s">
        <v>145</v>
      </c>
    </row>
    <row r="109" s="1" customFormat="1" ht="51" customHeight="1">
      <c r="B109" s="47"/>
      <c r="C109" s="222" t="s">
        <v>204</v>
      </c>
      <c r="D109" s="222" t="s">
        <v>147</v>
      </c>
      <c r="E109" s="223" t="s">
        <v>817</v>
      </c>
      <c r="F109" s="224" t="s">
        <v>818</v>
      </c>
      <c r="G109" s="225" t="s">
        <v>150</v>
      </c>
      <c r="H109" s="226">
        <v>3.6000000000000001</v>
      </c>
      <c r="I109" s="227"/>
      <c r="J109" s="228">
        <f>ROUND(I109*H109,2)</f>
        <v>0</v>
      </c>
      <c r="K109" s="224" t="s">
        <v>151</v>
      </c>
      <c r="L109" s="73"/>
      <c r="M109" s="229" t="s">
        <v>80</v>
      </c>
      <c r="N109" s="230" t="s">
        <v>52</v>
      </c>
      <c r="O109" s="48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AR109" s="24" t="s">
        <v>152</v>
      </c>
      <c r="AT109" s="24" t="s">
        <v>147</v>
      </c>
      <c r="AU109" s="24" t="s">
        <v>92</v>
      </c>
      <c r="AY109" s="24" t="s">
        <v>145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24" t="s">
        <v>90</v>
      </c>
      <c r="BK109" s="233">
        <f>ROUND(I109*H109,2)</f>
        <v>0</v>
      </c>
      <c r="BL109" s="24" t="s">
        <v>152</v>
      </c>
      <c r="BM109" s="24" t="s">
        <v>819</v>
      </c>
    </row>
    <row r="110" s="1" customFormat="1">
      <c r="B110" s="47"/>
      <c r="C110" s="75"/>
      <c r="D110" s="234" t="s">
        <v>154</v>
      </c>
      <c r="E110" s="75"/>
      <c r="F110" s="235" t="s">
        <v>820</v>
      </c>
      <c r="G110" s="75"/>
      <c r="H110" s="75"/>
      <c r="I110" s="192"/>
      <c r="J110" s="75"/>
      <c r="K110" s="75"/>
      <c r="L110" s="73"/>
      <c r="M110" s="236"/>
      <c r="N110" s="48"/>
      <c r="O110" s="48"/>
      <c r="P110" s="48"/>
      <c r="Q110" s="48"/>
      <c r="R110" s="48"/>
      <c r="S110" s="48"/>
      <c r="T110" s="96"/>
      <c r="AT110" s="24" t="s">
        <v>154</v>
      </c>
      <c r="AU110" s="24" t="s">
        <v>92</v>
      </c>
    </row>
    <row r="111" s="11" customFormat="1">
      <c r="B111" s="237"/>
      <c r="C111" s="238"/>
      <c r="D111" s="234" t="s">
        <v>156</v>
      </c>
      <c r="E111" s="239" t="s">
        <v>80</v>
      </c>
      <c r="F111" s="240" t="s">
        <v>821</v>
      </c>
      <c r="G111" s="238"/>
      <c r="H111" s="241">
        <v>3.6000000000000001</v>
      </c>
      <c r="I111" s="242"/>
      <c r="J111" s="238"/>
      <c r="K111" s="238"/>
      <c r="L111" s="243"/>
      <c r="M111" s="244"/>
      <c r="N111" s="245"/>
      <c r="O111" s="245"/>
      <c r="P111" s="245"/>
      <c r="Q111" s="245"/>
      <c r="R111" s="245"/>
      <c r="S111" s="245"/>
      <c r="T111" s="246"/>
      <c r="AT111" s="247" t="s">
        <v>156</v>
      </c>
      <c r="AU111" s="247" t="s">
        <v>92</v>
      </c>
      <c r="AV111" s="11" t="s">
        <v>92</v>
      </c>
      <c r="AW111" s="11" t="s">
        <v>44</v>
      </c>
      <c r="AX111" s="11" t="s">
        <v>90</v>
      </c>
      <c r="AY111" s="247" t="s">
        <v>145</v>
      </c>
    </row>
    <row r="112" s="1" customFormat="1" ht="51" customHeight="1">
      <c r="B112" s="47"/>
      <c r="C112" s="222" t="s">
        <v>209</v>
      </c>
      <c r="D112" s="222" t="s">
        <v>147</v>
      </c>
      <c r="E112" s="223" t="s">
        <v>822</v>
      </c>
      <c r="F112" s="224" t="s">
        <v>823</v>
      </c>
      <c r="G112" s="225" t="s">
        <v>239</v>
      </c>
      <c r="H112" s="226">
        <v>709.20000000000005</v>
      </c>
      <c r="I112" s="227"/>
      <c r="J112" s="228">
        <f>ROUND(I112*H112,2)</f>
        <v>0</v>
      </c>
      <c r="K112" s="224" t="s">
        <v>151</v>
      </c>
      <c r="L112" s="73"/>
      <c r="M112" s="229" t="s">
        <v>80</v>
      </c>
      <c r="N112" s="230" t="s">
        <v>52</v>
      </c>
      <c r="O112" s="48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AR112" s="24" t="s">
        <v>152</v>
      </c>
      <c r="AT112" s="24" t="s">
        <v>147</v>
      </c>
      <c r="AU112" s="24" t="s">
        <v>92</v>
      </c>
      <c r="AY112" s="24" t="s">
        <v>145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24" t="s">
        <v>90</v>
      </c>
      <c r="BK112" s="233">
        <f>ROUND(I112*H112,2)</f>
        <v>0</v>
      </c>
      <c r="BL112" s="24" t="s">
        <v>152</v>
      </c>
      <c r="BM112" s="24" t="s">
        <v>824</v>
      </c>
    </row>
    <row r="113" s="1" customFormat="1">
      <c r="B113" s="47"/>
      <c r="C113" s="75"/>
      <c r="D113" s="234" t="s">
        <v>154</v>
      </c>
      <c r="E113" s="75"/>
      <c r="F113" s="235" t="s">
        <v>825</v>
      </c>
      <c r="G113" s="75"/>
      <c r="H113" s="75"/>
      <c r="I113" s="192"/>
      <c r="J113" s="75"/>
      <c r="K113" s="75"/>
      <c r="L113" s="73"/>
      <c r="M113" s="236"/>
      <c r="N113" s="48"/>
      <c r="O113" s="48"/>
      <c r="P113" s="48"/>
      <c r="Q113" s="48"/>
      <c r="R113" s="48"/>
      <c r="S113" s="48"/>
      <c r="T113" s="96"/>
      <c r="AT113" s="24" t="s">
        <v>154</v>
      </c>
      <c r="AU113" s="24" t="s">
        <v>92</v>
      </c>
    </row>
    <row r="114" s="11" customFormat="1">
      <c r="B114" s="237"/>
      <c r="C114" s="238"/>
      <c r="D114" s="234" t="s">
        <v>156</v>
      </c>
      <c r="E114" s="239" t="s">
        <v>80</v>
      </c>
      <c r="F114" s="240" t="s">
        <v>826</v>
      </c>
      <c r="G114" s="238"/>
      <c r="H114" s="241">
        <v>709.20000000000005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156</v>
      </c>
      <c r="AU114" s="247" t="s">
        <v>92</v>
      </c>
      <c r="AV114" s="11" t="s">
        <v>92</v>
      </c>
      <c r="AW114" s="11" t="s">
        <v>44</v>
      </c>
      <c r="AX114" s="11" t="s">
        <v>90</v>
      </c>
      <c r="AY114" s="247" t="s">
        <v>145</v>
      </c>
    </row>
    <row r="115" s="10" customFormat="1" ht="29.88" customHeight="1">
      <c r="B115" s="206"/>
      <c r="C115" s="207"/>
      <c r="D115" s="208" t="s">
        <v>81</v>
      </c>
      <c r="E115" s="220" t="s">
        <v>753</v>
      </c>
      <c r="F115" s="220" t="s">
        <v>754</v>
      </c>
      <c r="G115" s="207"/>
      <c r="H115" s="207"/>
      <c r="I115" s="210"/>
      <c r="J115" s="221">
        <f>BK115</f>
        <v>0</v>
      </c>
      <c r="K115" s="207"/>
      <c r="L115" s="212"/>
      <c r="M115" s="213"/>
      <c r="N115" s="214"/>
      <c r="O115" s="214"/>
      <c r="P115" s="215">
        <f>SUM(P116:P123)</f>
        <v>0</v>
      </c>
      <c r="Q115" s="214"/>
      <c r="R115" s="215">
        <f>SUM(R116:R123)</f>
        <v>0</v>
      </c>
      <c r="S115" s="214"/>
      <c r="T115" s="216">
        <f>SUM(T116:T123)</f>
        <v>0</v>
      </c>
      <c r="AR115" s="217" t="s">
        <v>90</v>
      </c>
      <c r="AT115" s="218" t="s">
        <v>81</v>
      </c>
      <c r="AU115" s="218" t="s">
        <v>90</v>
      </c>
      <c r="AY115" s="217" t="s">
        <v>145</v>
      </c>
      <c r="BK115" s="219">
        <f>SUM(BK116:BK123)</f>
        <v>0</v>
      </c>
    </row>
    <row r="116" s="1" customFormat="1" ht="25.5" customHeight="1">
      <c r="B116" s="47"/>
      <c r="C116" s="222" t="s">
        <v>216</v>
      </c>
      <c r="D116" s="222" t="s">
        <v>147</v>
      </c>
      <c r="E116" s="223" t="s">
        <v>827</v>
      </c>
      <c r="F116" s="224" t="s">
        <v>828</v>
      </c>
      <c r="G116" s="225" t="s">
        <v>300</v>
      </c>
      <c r="H116" s="226">
        <v>41.759999999999998</v>
      </c>
      <c r="I116" s="227"/>
      <c r="J116" s="228">
        <f>ROUND(I116*H116,2)</f>
        <v>0</v>
      </c>
      <c r="K116" s="224" t="s">
        <v>80</v>
      </c>
      <c r="L116" s="73"/>
      <c r="M116" s="229" t="s">
        <v>80</v>
      </c>
      <c r="N116" s="230" t="s">
        <v>52</v>
      </c>
      <c r="O116" s="48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AR116" s="24" t="s">
        <v>152</v>
      </c>
      <c r="AT116" s="24" t="s">
        <v>147</v>
      </c>
      <c r="AU116" s="24" t="s">
        <v>92</v>
      </c>
      <c r="AY116" s="24" t="s">
        <v>145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24" t="s">
        <v>90</v>
      </c>
      <c r="BK116" s="233">
        <f>ROUND(I116*H116,2)</f>
        <v>0</v>
      </c>
      <c r="BL116" s="24" t="s">
        <v>152</v>
      </c>
      <c r="BM116" s="24" t="s">
        <v>829</v>
      </c>
    </row>
    <row r="117" s="11" customFormat="1">
      <c r="B117" s="237"/>
      <c r="C117" s="238"/>
      <c r="D117" s="234" t="s">
        <v>156</v>
      </c>
      <c r="E117" s="239" t="s">
        <v>80</v>
      </c>
      <c r="F117" s="240" t="s">
        <v>830</v>
      </c>
      <c r="G117" s="238"/>
      <c r="H117" s="241">
        <v>41.759999999999998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156</v>
      </c>
      <c r="AU117" s="247" t="s">
        <v>92</v>
      </c>
      <c r="AV117" s="11" t="s">
        <v>92</v>
      </c>
      <c r="AW117" s="11" t="s">
        <v>44</v>
      </c>
      <c r="AX117" s="11" t="s">
        <v>90</v>
      </c>
      <c r="AY117" s="247" t="s">
        <v>145</v>
      </c>
    </row>
    <row r="118" s="1" customFormat="1" ht="25.5" customHeight="1">
      <c r="B118" s="47"/>
      <c r="C118" s="222" t="s">
        <v>222</v>
      </c>
      <c r="D118" s="222" t="s">
        <v>147</v>
      </c>
      <c r="E118" s="223" t="s">
        <v>831</v>
      </c>
      <c r="F118" s="224" t="s">
        <v>832</v>
      </c>
      <c r="G118" s="225" t="s">
        <v>300</v>
      </c>
      <c r="H118" s="226">
        <v>625.89099999999996</v>
      </c>
      <c r="I118" s="227"/>
      <c r="J118" s="228">
        <f>ROUND(I118*H118,2)</f>
        <v>0</v>
      </c>
      <c r="K118" s="224" t="s">
        <v>80</v>
      </c>
      <c r="L118" s="73"/>
      <c r="M118" s="229" t="s">
        <v>80</v>
      </c>
      <c r="N118" s="230" t="s">
        <v>52</v>
      </c>
      <c r="O118" s="48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AR118" s="24" t="s">
        <v>152</v>
      </c>
      <c r="AT118" s="24" t="s">
        <v>147</v>
      </c>
      <c r="AU118" s="24" t="s">
        <v>92</v>
      </c>
      <c r="AY118" s="24" t="s">
        <v>145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24" t="s">
        <v>90</v>
      </c>
      <c r="BK118" s="233">
        <f>ROUND(I118*H118,2)</f>
        <v>0</v>
      </c>
      <c r="BL118" s="24" t="s">
        <v>152</v>
      </c>
      <c r="BM118" s="24" t="s">
        <v>833</v>
      </c>
    </row>
    <row r="119" s="11" customFormat="1">
      <c r="B119" s="237"/>
      <c r="C119" s="238"/>
      <c r="D119" s="234" t="s">
        <v>156</v>
      </c>
      <c r="E119" s="239" t="s">
        <v>80</v>
      </c>
      <c r="F119" s="240" t="s">
        <v>834</v>
      </c>
      <c r="G119" s="238"/>
      <c r="H119" s="241">
        <v>591.47299999999996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AT119" s="247" t="s">
        <v>156</v>
      </c>
      <c r="AU119" s="247" t="s">
        <v>92</v>
      </c>
      <c r="AV119" s="11" t="s">
        <v>92</v>
      </c>
      <c r="AW119" s="11" t="s">
        <v>44</v>
      </c>
      <c r="AX119" s="11" t="s">
        <v>82</v>
      </c>
      <c r="AY119" s="247" t="s">
        <v>145</v>
      </c>
    </row>
    <row r="120" s="11" customFormat="1">
      <c r="B120" s="237"/>
      <c r="C120" s="238"/>
      <c r="D120" s="234" t="s">
        <v>156</v>
      </c>
      <c r="E120" s="239" t="s">
        <v>80</v>
      </c>
      <c r="F120" s="240" t="s">
        <v>835</v>
      </c>
      <c r="G120" s="238"/>
      <c r="H120" s="241">
        <v>32.859999999999999</v>
      </c>
      <c r="I120" s="242"/>
      <c r="J120" s="238"/>
      <c r="K120" s="238"/>
      <c r="L120" s="243"/>
      <c r="M120" s="244"/>
      <c r="N120" s="245"/>
      <c r="O120" s="245"/>
      <c r="P120" s="245"/>
      <c r="Q120" s="245"/>
      <c r="R120" s="245"/>
      <c r="S120" s="245"/>
      <c r="T120" s="246"/>
      <c r="AT120" s="247" t="s">
        <v>156</v>
      </c>
      <c r="AU120" s="247" t="s">
        <v>92</v>
      </c>
      <c r="AV120" s="11" t="s">
        <v>92</v>
      </c>
      <c r="AW120" s="11" t="s">
        <v>44</v>
      </c>
      <c r="AX120" s="11" t="s">
        <v>82</v>
      </c>
      <c r="AY120" s="247" t="s">
        <v>145</v>
      </c>
    </row>
    <row r="121" s="11" customFormat="1">
      <c r="B121" s="237"/>
      <c r="C121" s="238"/>
      <c r="D121" s="234" t="s">
        <v>156</v>
      </c>
      <c r="E121" s="239" t="s">
        <v>80</v>
      </c>
      <c r="F121" s="240" t="s">
        <v>836</v>
      </c>
      <c r="G121" s="238"/>
      <c r="H121" s="241">
        <v>1.476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AT121" s="247" t="s">
        <v>156</v>
      </c>
      <c r="AU121" s="247" t="s">
        <v>92</v>
      </c>
      <c r="AV121" s="11" t="s">
        <v>92</v>
      </c>
      <c r="AW121" s="11" t="s">
        <v>44</v>
      </c>
      <c r="AX121" s="11" t="s">
        <v>82</v>
      </c>
      <c r="AY121" s="247" t="s">
        <v>145</v>
      </c>
    </row>
    <row r="122" s="11" customFormat="1">
      <c r="B122" s="237"/>
      <c r="C122" s="238"/>
      <c r="D122" s="234" t="s">
        <v>156</v>
      </c>
      <c r="E122" s="239" t="s">
        <v>80</v>
      </c>
      <c r="F122" s="240" t="s">
        <v>837</v>
      </c>
      <c r="G122" s="238"/>
      <c r="H122" s="241">
        <v>0.082000000000000003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AT122" s="247" t="s">
        <v>156</v>
      </c>
      <c r="AU122" s="247" t="s">
        <v>92</v>
      </c>
      <c r="AV122" s="11" t="s">
        <v>92</v>
      </c>
      <c r="AW122" s="11" t="s">
        <v>44</v>
      </c>
      <c r="AX122" s="11" t="s">
        <v>82</v>
      </c>
      <c r="AY122" s="247" t="s">
        <v>145</v>
      </c>
    </row>
    <row r="123" s="13" customFormat="1">
      <c r="B123" s="259"/>
      <c r="C123" s="260"/>
      <c r="D123" s="234" t="s">
        <v>156</v>
      </c>
      <c r="E123" s="261" t="s">
        <v>80</v>
      </c>
      <c r="F123" s="262" t="s">
        <v>178</v>
      </c>
      <c r="G123" s="260"/>
      <c r="H123" s="263">
        <v>625.89099999999996</v>
      </c>
      <c r="I123" s="264"/>
      <c r="J123" s="260"/>
      <c r="K123" s="260"/>
      <c r="L123" s="265"/>
      <c r="M123" s="266"/>
      <c r="N123" s="267"/>
      <c r="O123" s="267"/>
      <c r="P123" s="267"/>
      <c r="Q123" s="267"/>
      <c r="R123" s="267"/>
      <c r="S123" s="267"/>
      <c r="T123" s="268"/>
      <c r="AT123" s="269" t="s">
        <v>156</v>
      </c>
      <c r="AU123" s="269" t="s">
        <v>92</v>
      </c>
      <c r="AV123" s="13" t="s">
        <v>167</v>
      </c>
      <c r="AW123" s="13" t="s">
        <v>44</v>
      </c>
      <c r="AX123" s="13" t="s">
        <v>90</v>
      </c>
      <c r="AY123" s="269" t="s">
        <v>145</v>
      </c>
    </row>
    <row r="124" s="10" customFormat="1" ht="29.88" customHeight="1">
      <c r="B124" s="206"/>
      <c r="C124" s="207"/>
      <c r="D124" s="208" t="s">
        <v>81</v>
      </c>
      <c r="E124" s="220" t="s">
        <v>760</v>
      </c>
      <c r="F124" s="220" t="s">
        <v>761</v>
      </c>
      <c r="G124" s="207"/>
      <c r="H124" s="207"/>
      <c r="I124" s="210"/>
      <c r="J124" s="221">
        <f>BK124</f>
        <v>0</v>
      </c>
      <c r="K124" s="207"/>
      <c r="L124" s="212"/>
      <c r="M124" s="213"/>
      <c r="N124" s="214"/>
      <c r="O124" s="214"/>
      <c r="P124" s="215">
        <f>P125</f>
        <v>0</v>
      </c>
      <c r="Q124" s="214"/>
      <c r="R124" s="215">
        <f>R125</f>
        <v>0</v>
      </c>
      <c r="S124" s="214"/>
      <c r="T124" s="216">
        <f>T125</f>
        <v>0</v>
      </c>
      <c r="AR124" s="217" t="s">
        <v>90</v>
      </c>
      <c r="AT124" s="218" t="s">
        <v>81</v>
      </c>
      <c r="AU124" s="218" t="s">
        <v>90</v>
      </c>
      <c r="AY124" s="217" t="s">
        <v>145</v>
      </c>
      <c r="BK124" s="219">
        <f>BK125</f>
        <v>0</v>
      </c>
    </row>
    <row r="125" s="1" customFormat="1" ht="25.5" customHeight="1">
      <c r="B125" s="47"/>
      <c r="C125" s="222" t="s">
        <v>227</v>
      </c>
      <c r="D125" s="222" t="s">
        <v>147</v>
      </c>
      <c r="E125" s="223" t="s">
        <v>838</v>
      </c>
      <c r="F125" s="224" t="s">
        <v>839</v>
      </c>
      <c r="G125" s="225" t="s">
        <v>300</v>
      </c>
      <c r="H125" s="226">
        <v>178.26900000000001</v>
      </c>
      <c r="I125" s="227"/>
      <c r="J125" s="228">
        <f>ROUND(I125*H125,2)</f>
        <v>0</v>
      </c>
      <c r="K125" s="224" t="s">
        <v>151</v>
      </c>
      <c r="L125" s="73"/>
      <c r="M125" s="229" t="s">
        <v>80</v>
      </c>
      <c r="N125" s="230" t="s">
        <v>52</v>
      </c>
      <c r="O125" s="48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AR125" s="24" t="s">
        <v>152</v>
      </c>
      <c r="AT125" s="24" t="s">
        <v>147</v>
      </c>
      <c r="AU125" s="24" t="s">
        <v>92</v>
      </c>
      <c r="AY125" s="24" t="s">
        <v>145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24" t="s">
        <v>90</v>
      </c>
      <c r="BK125" s="233">
        <f>ROUND(I125*H125,2)</f>
        <v>0</v>
      </c>
      <c r="BL125" s="24" t="s">
        <v>152</v>
      </c>
      <c r="BM125" s="24" t="s">
        <v>840</v>
      </c>
    </row>
    <row r="126" s="10" customFormat="1" ht="29.88" customHeight="1">
      <c r="B126" s="206"/>
      <c r="C126" s="207"/>
      <c r="D126" s="208" t="s">
        <v>81</v>
      </c>
      <c r="E126" s="220" t="s">
        <v>302</v>
      </c>
      <c r="F126" s="220" t="s">
        <v>302</v>
      </c>
      <c r="G126" s="207"/>
      <c r="H126" s="207"/>
      <c r="I126" s="210"/>
      <c r="J126" s="221">
        <f>BK126</f>
        <v>0</v>
      </c>
      <c r="K126" s="207"/>
      <c r="L126" s="212"/>
      <c r="M126" s="213"/>
      <c r="N126" s="214"/>
      <c r="O126" s="214"/>
      <c r="P126" s="215">
        <f>SUM(P127:P129)</f>
        <v>0</v>
      </c>
      <c r="Q126" s="214"/>
      <c r="R126" s="215">
        <f>SUM(R127:R129)</f>
        <v>0</v>
      </c>
      <c r="S126" s="214"/>
      <c r="T126" s="216">
        <f>SUM(T127:T129)</f>
        <v>0</v>
      </c>
      <c r="AR126" s="217" t="s">
        <v>90</v>
      </c>
      <c r="AT126" s="218" t="s">
        <v>81</v>
      </c>
      <c r="AU126" s="218" t="s">
        <v>90</v>
      </c>
      <c r="AY126" s="217" t="s">
        <v>145</v>
      </c>
      <c r="BK126" s="219">
        <f>SUM(BK127:BK129)</f>
        <v>0</v>
      </c>
    </row>
    <row r="127" s="1" customFormat="1" ht="25.5" customHeight="1">
      <c r="B127" s="47"/>
      <c r="C127" s="222" t="s">
        <v>233</v>
      </c>
      <c r="D127" s="222" t="s">
        <v>147</v>
      </c>
      <c r="E127" s="223" t="s">
        <v>841</v>
      </c>
      <c r="F127" s="224" t="s">
        <v>842</v>
      </c>
      <c r="G127" s="225" t="s">
        <v>300</v>
      </c>
      <c r="H127" s="226">
        <v>41.759999999999998</v>
      </c>
      <c r="I127" s="227"/>
      <c r="J127" s="228">
        <f>ROUND(I127*H127,2)</f>
        <v>0</v>
      </c>
      <c r="K127" s="224" t="s">
        <v>80</v>
      </c>
      <c r="L127" s="73"/>
      <c r="M127" s="229" t="s">
        <v>80</v>
      </c>
      <c r="N127" s="230" t="s">
        <v>52</v>
      </c>
      <c r="O127" s="48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AR127" s="24" t="s">
        <v>306</v>
      </c>
      <c r="AT127" s="24" t="s">
        <v>147</v>
      </c>
      <c r="AU127" s="24" t="s">
        <v>92</v>
      </c>
      <c r="AY127" s="24" t="s">
        <v>145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24" t="s">
        <v>90</v>
      </c>
      <c r="BK127" s="233">
        <f>ROUND(I127*H127,2)</f>
        <v>0</v>
      </c>
      <c r="BL127" s="24" t="s">
        <v>306</v>
      </c>
      <c r="BM127" s="24" t="s">
        <v>843</v>
      </c>
    </row>
    <row r="128" s="1" customFormat="1">
      <c r="B128" s="47"/>
      <c r="C128" s="75"/>
      <c r="D128" s="234" t="s">
        <v>309</v>
      </c>
      <c r="E128" s="75"/>
      <c r="F128" s="235" t="s">
        <v>310</v>
      </c>
      <c r="G128" s="75"/>
      <c r="H128" s="75"/>
      <c r="I128" s="192"/>
      <c r="J128" s="75"/>
      <c r="K128" s="75"/>
      <c r="L128" s="73"/>
      <c r="M128" s="236"/>
      <c r="N128" s="48"/>
      <c r="O128" s="48"/>
      <c r="P128" s="48"/>
      <c r="Q128" s="48"/>
      <c r="R128" s="48"/>
      <c r="S128" s="48"/>
      <c r="T128" s="96"/>
      <c r="AT128" s="24" t="s">
        <v>309</v>
      </c>
      <c r="AU128" s="24" t="s">
        <v>92</v>
      </c>
    </row>
    <row r="129" s="11" customFormat="1">
      <c r="B129" s="237"/>
      <c r="C129" s="238"/>
      <c r="D129" s="234" t="s">
        <v>156</v>
      </c>
      <c r="E129" s="239" t="s">
        <v>80</v>
      </c>
      <c r="F129" s="240" t="s">
        <v>844</v>
      </c>
      <c r="G129" s="238"/>
      <c r="H129" s="241">
        <v>41.759999999999998</v>
      </c>
      <c r="I129" s="242"/>
      <c r="J129" s="238"/>
      <c r="K129" s="238"/>
      <c r="L129" s="243"/>
      <c r="M129" s="290"/>
      <c r="N129" s="291"/>
      <c r="O129" s="291"/>
      <c r="P129" s="291"/>
      <c r="Q129" s="291"/>
      <c r="R129" s="291"/>
      <c r="S129" s="291"/>
      <c r="T129" s="292"/>
      <c r="AT129" s="247" t="s">
        <v>156</v>
      </c>
      <c r="AU129" s="247" t="s">
        <v>92</v>
      </c>
      <c r="AV129" s="11" t="s">
        <v>92</v>
      </c>
      <c r="AW129" s="11" t="s">
        <v>44</v>
      </c>
      <c r="AX129" s="11" t="s">
        <v>90</v>
      </c>
      <c r="AY129" s="247" t="s">
        <v>145</v>
      </c>
    </row>
    <row r="130" s="1" customFormat="1" ht="6.96" customHeight="1">
      <c r="B130" s="68"/>
      <c r="C130" s="69"/>
      <c r="D130" s="69"/>
      <c r="E130" s="69"/>
      <c r="F130" s="69"/>
      <c r="G130" s="69"/>
      <c r="H130" s="69"/>
      <c r="I130" s="167"/>
      <c r="J130" s="69"/>
      <c r="K130" s="69"/>
      <c r="L130" s="73"/>
    </row>
  </sheetData>
  <sheetProtection sheet="1" autoFilter="0" formatColumns="0" formatRows="0" objects="1" scenarios="1" spinCount="100000" saltValue="Mp9y69ofv6h5tftU3hFOMxCNGFTGGtmnL+us10KxUei1YP1OAnqaeQodLPC3ZSiMa5ZNUelzfJ29zx91ezX+rQ==" hashValue="c03Km7XWT0/J57ULTmOJ+Ra4TgSsYWE8BkliSFcqqsn9TWce19Xhs6mKgvyUKblFAcVz9B27V8bDWofbc5oqJA==" algorithmName="SHA-512" password="CC35"/>
  <autoFilter ref="C82:K129"/>
  <mergeCells count="10">
    <mergeCell ref="E7:H7"/>
    <mergeCell ref="E9:H9"/>
    <mergeCell ref="E24:H24"/>
    <mergeCell ref="E45:H45"/>
    <mergeCell ref="E47:H47"/>
    <mergeCell ref="J51:J52"/>
    <mergeCell ref="E73:H73"/>
    <mergeCell ref="E75:H75"/>
    <mergeCell ref="G1:H1"/>
    <mergeCell ref="L2:V2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107</v>
      </c>
      <c r="G1" s="140" t="s">
        <v>108</v>
      </c>
      <c r="H1" s="140"/>
      <c r="I1" s="141"/>
      <c r="J1" s="140" t="s">
        <v>109</v>
      </c>
      <c r="K1" s="139" t="s">
        <v>110</v>
      </c>
      <c r="L1" s="140" t="s">
        <v>111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102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Rekonstrukce kanalizace, ul. Politických vězňů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113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845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23. 10. 2018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128.25" customHeight="1">
      <c r="B24" s="149"/>
      <c r="C24" s="150"/>
      <c r="D24" s="150"/>
      <c r="E24" s="45" t="s">
        <v>115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ROUND(J77,2)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ROUND(SUM(BE77:BE81), 2)</f>
        <v>0</v>
      </c>
      <c r="G30" s="48"/>
      <c r="H30" s="48"/>
      <c r="I30" s="159">
        <v>0.20999999999999999</v>
      </c>
      <c r="J30" s="158">
        <f>ROUND(ROUND((SUM(BE77:BE81)),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ROUND(SUM(BF77:BF81), 2)</f>
        <v>0</v>
      </c>
      <c r="G31" s="48"/>
      <c r="H31" s="48"/>
      <c r="I31" s="159">
        <v>0.14999999999999999</v>
      </c>
      <c r="J31" s="158">
        <f>ROUND(ROUND((SUM(BF77:BF81)),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ROUND(SUM(BG77:BG81),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ROUND(SUM(BH77:BH81),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ROUND(SUM(BI77:BI81),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116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Rekonstrukce kanalizace, ul. Politických vězňů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113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04 - Vedlejší rozpočtové náklady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1</v>
      </c>
      <c r="G49" s="48"/>
      <c r="H49" s="48"/>
      <c r="I49" s="147" t="s">
        <v>26</v>
      </c>
      <c r="J49" s="148" t="str">
        <f>IF(J12="","",J12)</f>
        <v>23. 10. 2018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>Pražská vodohospodářská společnost a.s.</v>
      </c>
      <c r="G51" s="48"/>
      <c r="H51" s="48"/>
      <c r="I51" s="147" t="s">
        <v>40</v>
      </c>
      <c r="J51" s="45" t="str">
        <f>E21</f>
        <v>KO-KA, s.r.o.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117</v>
      </c>
      <c r="D54" s="160"/>
      <c r="E54" s="160"/>
      <c r="F54" s="160"/>
      <c r="G54" s="160"/>
      <c r="H54" s="160"/>
      <c r="I54" s="174"/>
      <c r="J54" s="175" t="s">
        <v>118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119</v>
      </c>
      <c r="D56" s="48"/>
      <c r="E56" s="48"/>
      <c r="F56" s="48"/>
      <c r="G56" s="48"/>
      <c r="H56" s="48"/>
      <c r="I56" s="145"/>
      <c r="J56" s="156">
        <f>J77</f>
        <v>0</v>
      </c>
      <c r="K56" s="52"/>
      <c r="AU56" s="24" t="s">
        <v>120</v>
      </c>
    </row>
    <row r="57" s="7" customFormat="1" ht="24.96" customHeight="1">
      <c r="B57" s="178"/>
      <c r="C57" s="179"/>
      <c r="D57" s="180" t="s">
        <v>846</v>
      </c>
      <c r="E57" s="181"/>
      <c r="F57" s="181"/>
      <c r="G57" s="181"/>
      <c r="H57" s="181"/>
      <c r="I57" s="182"/>
      <c r="J57" s="183">
        <f>J78</f>
        <v>0</v>
      </c>
      <c r="K57" s="184"/>
    </row>
    <row r="58" s="1" customFormat="1" ht="21.84" customHeight="1">
      <c r="B58" s="47"/>
      <c r="C58" s="48"/>
      <c r="D58" s="48"/>
      <c r="E58" s="48"/>
      <c r="F58" s="48"/>
      <c r="G58" s="48"/>
      <c r="H58" s="48"/>
      <c r="I58" s="145"/>
      <c r="J58" s="48"/>
      <c r="K58" s="52"/>
    </row>
    <row r="59" s="1" customFormat="1" ht="6.96" customHeight="1">
      <c r="B59" s="68"/>
      <c r="C59" s="69"/>
      <c r="D59" s="69"/>
      <c r="E59" s="69"/>
      <c r="F59" s="69"/>
      <c r="G59" s="69"/>
      <c r="H59" s="69"/>
      <c r="I59" s="167"/>
      <c r="J59" s="69"/>
      <c r="K59" s="70"/>
    </row>
    <row r="63" s="1" customFormat="1" ht="6.96" customHeight="1">
      <c r="B63" s="71"/>
      <c r="C63" s="72"/>
      <c r="D63" s="72"/>
      <c r="E63" s="72"/>
      <c r="F63" s="72"/>
      <c r="G63" s="72"/>
      <c r="H63" s="72"/>
      <c r="I63" s="170"/>
      <c r="J63" s="72"/>
      <c r="K63" s="72"/>
      <c r="L63" s="73"/>
    </row>
    <row r="64" s="1" customFormat="1" ht="36.96" customHeight="1">
      <c r="B64" s="47"/>
      <c r="C64" s="74" t="s">
        <v>129</v>
      </c>
      <c r="D64" s="75"/>
      <c r="E64" s="75"/>
      <c r="F64" s="75"/>
      <c r="G64" s="75"/>
      <c r="H64" s="75"/>
      <c r="I64" s="192"/>
      <c r="J64" s="75"/>
      <c r="K64" s="75"/>
      <c r="L64" s="73"/>
    </row>
    <row r="65" s="1" customFormat="1" ht="6.96" customHeight="1">
      <c r="B65" s="47"/>
      <c r="C65" s="75"/>
      <c r="D65" s="75"/>
      <c r="E65" s="75"/>
      <c r="F65" s="75"/>
      <c r="G65" s="75"/>
      <c r="H65" s="75"/>
      <c r="I65" s="192"/>
      <c r="J65" s="75"/>
      <c r="K65" s="75"/>
      <c r="L65" s="73"/>
    </row>
    <row r="66" s="1" customFormat="1" ht="14.4" customHeight="1">
      <c r="B66" s="47"/>
      <c r="C66" s="77" t="s">
        <v>18</v>
      </c>
      <c r="D66" s="75"/>
      <c r="E66" s="75"/>
      <c r="F66" s="75"/>
      <c r="G66" s="75"/>
      <c r="H66" s="75"/>
      <c r="I66" s="192"/>
      <c r="J66" s="75"/>
      <c r="K66" s="75"/>
      <c r="L66" s="73"/>
    </row>
    <row r="67" s="1" customFormat="1" ht="16.5" customHeight="1">
      <c r="B67" s="47"/>
      <c r="C67" s="75"/>
      <c r="D67" s="75"/>
      <c r="E67" s="193" t="str">
        <f>E7</f>
        <v>Rekonstrukce kanalizace, ul. Politických vězňů</v>
      </c>
      <c r="F67" s="77"/>
      <c r="G67" s="77"/>
      <c r="H67" s="77"/>
      <c r="I67" s="192"/>
      <c r="J67" s="75"/>
      <c r="K67" s="75"/>
      <c r="L67" s="73"/>
    </row>
    <row r="68" s="1" customFormat="1" ht="14.4" customHeight="1">
      <c r="B68" s="47"/>
      <c r="C68" s="77" t="s">
        <v>113</v>
      </c>
      <c r="D68" s="75"/>
      <c r="E68" s="75"/>
      <c r="F68" s="75"/>
      <c r="G68" s="75"/>
      <c r="H68" s="75"/>
      <c r="I68" s="192"/>
      <c r="J68" s="75"/>
      <c r="K68" s="75"/>
      <c r="L68" s="73"/>
    </row>
    <row r="69" s="1" customFormat="1" ht="17.25" customHeight="1">
      <c r="B69" s="47"/>
      <c r="C69" s="75"/>
      <c r="D69" s="75"/>
      <c r="E69" s="83" t="str">
        <f>E9</f>
        <v>04 - Vedlejší rozpočtové náklady</v>
      </c>
      <c r="F69" s="75"/>
      <c r="G69" s="75"/>
      <c r="H69" s="75"/>
      <c r="I69" s="192"/>
      <c r="J69" s="75"/>
      <c r="K69" s="75"/>
      <c r="L69" s="73"/>
    </row>
    <row r="70" s="1" customFormat="1" ht="6.96" customHeight="1">
      <c r="B70" s="47"/>
      <c r="C70" s="75"/>
      <c r="D70" s="75"/>
      <c r="E70" s="75"/>
      <c r="F70" s="75"/>
      <c r="G70" s="75"/>
      <c r="H70" s="75"/>
      <c r="I70" s="192"/>
      <c r="J70" s="75"/>
      <c r="K70" s="75"/>
      <c r="L70" s="73"/>
    </row>
    <row r="71" s="1" customFormat="1" ht="18" customHeight="1">
      <c r="B71" s="47"/>
      <c r="C71" s="77" t="s">
        <v>24</v>
      </c>
      <c r="D71" s="75"/>
      <c r="E71" s="75"/>
      <c r="F71" s="194" t="str">
        <f>F12</f>
        <v>Praha 1</v>
      </c>
      <c r="G71" s="75"/>
      <c r="H71" s="75"/>
      <c r="I71" s="195" t="s">
        <v>26</v>
      </c>
      <c r="J71" s="86" t="str">
        <f>IF(J12="","",J12)</f>
        <v>23. 10. 2018</v>
      </c>
      <c r="K71" s="75"/>
      <c r="L71" s="73"/>
    </row>
    <row r="72" s="1" customFormat="1" ht="6.96" customHeight="1">
      <c r="B72" s="47"/>
      <c r="C72" s="75"/>
      <c r="D72" s="75"/>
      <c r="E72" s="75"/>
      <c r="F72" s="75"/>
      <c r="G72" s="75"/>
      <c r="H72" s="75"/>
      <c r="I72" s="192"/>
      <c r="J72" s="75"/>
      <c r="K72" s="75"/>
      <c r="L72" s="73"/>
    </row>
    <row r="73" s="1" customFormat="1">
      <c r="B73" s="47"/>
      <c r="C73" s="77" t="s">
        <v>32</v>
      </c>
      <c r="D73" s="75"/>
      <c r="E73" s="75"/>
      <c r="F73" s="194" t="str">
        <f>E15</f>
        <v>Pražská vodohospodářská společnost a.s.</v>
      </c>
      <c r="G73" s="75"/>
      <c r="H73" s="75"/>
      <c r="I73" s="195" t="s">
        <v>40</v>
      </c>
      <c r="J73" s="194" t="str">
        <f>E21</f>
        <v>KO-KA, s.r.o.</v>
      </c>
      <c r="K73" s="75"/>
      <c r="L73" s="73"/>
    </row>
    <row r="74" s="1" customFormat="1" ht="14.4" customHeight="1">
      <c r="B74" s="47"/>
      <c r="C74" s="77" t="s">
        <v>38</v>
      </c>
      <c r="D74" s="75"/>
      <c r="E74" s="75"/>
      <c r="F74" s="194" t="str">
        <f>IF(E18="","",E18)</f>
        <v/>
      </c>
      <c r="G74" s="75"/>
      <c r="H74" s="75"/>
      <c r="I74" s="192"/>
      <c r="J74" s="75"/>
      <c r="K74" s="75"/>
      <c r="L74" s="73"/>
    </row>
    <row r="75" s="1" customFormat="1" ht="10.32" customHeight="1">
      <c r="B75" s="47"/>
      <c r="C75" s="75"/>
      <c r="D75" s="75"/>
      <c r="E75" s="75"/>
      <c r="F75" s="75"/>
      <c r="G75" s="75"/>
      <c r="H75" s="75"/>
      <c r="I75" s="192"/>
      <c r="J75" s="75"/>
      <c r="K75" s="75"/>
      <c r="L75" s="73"/>
    </row>
    <row r="76" s="9" customFormat="1" ht="29.28" customHeight="1">
      <c r="B76" s="196"/>
      <c r="C76" s="197" t="s">
        <v>130</v>
      </c>
      <c r="D76" s="198" t="s">
        <v>66</v>
      </c>
      <c r="E76" s="198" t="s">
        <v>62</v>
      </c>
      <c r="F76" s="198" t="s">
        <v>131</v>
      </c>
      <c r="G76" s="198" t="s">
        <v>132</v>
      </c>
      <c r="H76" s="198" t="s">
        <v>133</v>
      </c>
      <c r="I76" s="199" t="s">
        <v>134</v>
      </c>
      <c r="J76" s="198" t="s">
        <v>118</v>
      </c>
      <c r="K76" s="200" t="s">
        <v>135</v>
      </c>
      <c r="L76" s="201"/>
      <c r="M76" s="103" t="s">
        <v>136</v>
      </c>
      <c r="N76" s="104" t="s">
        <v>51</v>
      </c>
      <c r="O76" s="104" t="s">
        <v>137</v>
      </c>
      <c r="P76" s="104" t="s">
        <v>138</v>
      </c>
      <c r="Q76" s="104" t="s">
        <v>139</v>
      </c>
      <c r="R76" s="104" t="s">
        <v>140</v>
      </c>
      <c r="S76" s="104" t="s">
        <v>141</v>
      </c>
      <c r="T76" s="105" t="s">
        <v>142</v>
      </c>
    </row>
    <row r="77" s="1" customFormat="1" ht="29.28" customHeight="1">
      <c r="B77" s="47"/>
      <c r="C77" s="109" t="s">
        <v>119</v>
      </c>
      <c r="D77" s="75"/>
      <c r="E77" s="75"/>
      <c r="F77" s="75"/>
      <c r="G77" s="75"/>
      <c r="H77" s="75"/>
      <c r="I77" s="192"/>
      <c r="J77" s="202">
        <f>BK77</f>
        <v>0</v>
      </c>
      <c r="K77" s="75"/>
      <c r="L77" s="73"/>
      <c r="M77" s="106"/>
      <c r="N77" s="107"/>
      <c r="O77" s="107"/>
      <c r="P77" s="203">
        <f>P78</f>
        <v>0</v>
      </c>
      <c r="Q77" s="107"/>
      <c r="R77" s="203">
        <f>R78</f>
        <v>0</v>
      </c>
      <c r="S77" s="107"/>
      <c r="T77" s="204">
        <f>T78</f>
        <v>0</v>
      </c>
      <c r="AT77" s="24" t="s">
        <v>81</v>
      </c>
      <c r="AU77" s="24" t="s">
        <v>120</v>
      </c>
      <c r="BK77" s="205">
        <f>BK78</f>
        <v>0</v>
      </c>
    </row>
    <row r="78" s="10" customFormat="1" ht="37.44001" customHeight="1">
      <c r="B78" s="206"/>
      <c r="C78" s="207"/>
      <c r="D78" s="208" t="s">
        <v>81</v>
      </c>
      <c r="E78" s="209" t="s">
        <v>847</v>
      </c>
      <c r="F78" s="209" t="s">
        <v>848</v>
      </c>
      <c r="G78" s="207"/>
      <c r="H78" s="207"/>
      <c r="I78" s="210"/>
      <c r="J78" s="211">
        <f>BK78</f>
        <v>0</v>
      </c>
      <c r="K78" s="207"/>
      <c r="L78" s="212"/>
      <c r="M78" s="213"/>
      <c r="N78" s="214"/>
      <c r="O78" s="214"/>
      <c r="P78" s="215">
        <f>SUM(P79:P81)</f>
        <v>0</v>
      </c>
      <c r="Q78" s="214"/>
      <c r="R78" s="215">
        <f>SUM(R79:R81)</f>
        <v>0</v>
      </c>
      <c r="S78" s="214"/>
      <c r="T78" s="216">
        <f>SUM(T79:T81)</f>
        <v>0</v>
      </c>
      <c r="AR78" s="217" t="s">
        <v>152</v>
      </c>
      <c r="AT78" s="218" t="s">
        <v>81</v>
      </c>
      <c r="AU78" s="218" t="s">
        <v>82</v>
      </c>
      <c r="AY78" s="217" t="s">
        <v>145</v>
      </c>
      <c r="BK78" s="219">
        <f>SUM(BK79:BK81)</f>
        <v>0</v>
      </c>
    </row>
    <row r="79" s="1" customFormat="1" ht="16.5" customHeight="1">
      <c r="B79" s="47"/>
      <c r="C79" s="222" t="s">
        <v>90</v>
      </c>
      <c r="D79" s="222" t="s">
        <v>147</v>
      </c>
      <c r="E79" s="223" t="s">
        <v>849</v>
      </c>
      <c r="F79" s="224" t="s">
        <v>850</v>
      </c>
      <c r="G79" s="225" t="s">
        <v>851</v>
      </c>
      <c r="H79" s="226">
        <v>1</v>
      </c>
      <c r="I79" s="227"/>
      <c r="J79" s="228">
        <f>ROUND(I79*H79,2)</f>
        <v>0</v>
      </c>
      <c r="K79" s="224" t="s">
        <v>80</v>
      </c>
      <c r="L79" s="73"/>
      <c r="M79" s="229" t="s">
        <v>80</v>
      </c>
      <c r="N79" s="230" t="s">
        <v>52</v>
      </c>
      <c r="O79" s="48"/>
      <c r="P79" s="231">
        <f>O79*H79</f>
        <v>0</v>
      </c>
      <c r="Q79" s="231">
        <v>0</v>
      </c>
      <c r="R79" s="231">
        <f>Q79*H79</f>
        <v>0</v>
      </c>
      <c r="S79" s="231">
        <v>0</v>
      </c>
      <c r="T79" s="232">
        <f>S79*H79</f>
        <v>0</v>
      </c>
      <c r="AR79" s="24" t="s">
        <v>852</v>
      </c>
      <c r="AT79" s="24" t="s">
        <v>147</v>
      </c>
      <c r="AU79" s="24" t="s">
        <v>90</v>
      </c>
      <c r="AY79" s="24" t="s">
        <v>145</v>
      </c>
      <c r="BE79" s="233">
        <f>IF(N79="základní",J79,0)</f>
        <v>0</v>
      </c>
      <c r="BF79" s="233">
        <f>IF(N79="snížená",J79,0)</f>
        <v>0</v>
      </c>
      <c r="BG79" s="233">
        <f>IF(N79="zákl. přenesená",J79,0)</f>
        <v>0</v>
      </c>
      <c r="BH79" s="233">
        <f>IF(N79="sníž. přenesená",J79,0)</f>
        <v>0</v>
      </c>
      <c r="BI79" s="233">
        <f>IF(N79="nulová",J79,0)</f>
        <v>0</v>
      </c>
      <c r="BJ79" s="24" t="s">
        <v>90</v>
      </c>
      <c r="BK79" s="233">
        <f>ROUND(I79*H79,2)</f>
        <v>0</v>
      </c>
      <c r="BL79" s="24" t="s">
        <v>852</v>
      </c>
      <c r="BM79" s="24" t="s">
        <v>853</v>
      </c>
    </row>
    <row r="80" s="1" customFormat="1" ht="16.5" customHeight="1">
      <c r="B80" s="47"/>
      <c r="C80" s="222" t="s">
        <v>92</v>
      </c>
      <c r="D80" s="222" t="s">
        <v>147</v>
      </c>
      <c r="E80" s="223" t="s">
        <v>854</v>
      </c>
      <c r="F80" s="224" t="s">
        <v>855</v>
      </c>
      <c r="G80" s="225" t="s">
        <v>851</v>
      </c>
      <c r="H80" s="226">
        <v>1</v>
      </c>
      <c r="I80" s="227"/>
      <c r="J80" s="228">
        <f>ROUND(I80*H80,2)</f>
        <v>0</v>
      </c>
      <c r="K80" s="224" t="s">
        <v>80</v>
      </c>
      <c r="L80" s="73"/>
      <c r="M80" s="229" t="s">
        <v>80</v>
      </c>
      <c r="N80" s="230" t="s">
        <v>52</v>
      </c>
      <c r="O80" s="48"/>
      <c r="P80" s="231">
        <f>O80*H80</f>
        <v>0</v>
      </c>
      <c r="Q80" s="231">
        <v>0</v>
      </c>
      <c r="R80" s="231">
        <f>Q80*H80</f>
        <v>0</v>
      </c>
      <c r="S80" s="231">
        <v>0</v>
      </c>
      <c r="T80" s="232">
        <f>S80*H80</f>
        <v>0</v>
      </c>
      <c r="AR80" s="24" t="s">
        <v>852</v>
      </c>
      <c r="AT80" s="24" t="s">
        <v>147</v>
      </c>
      <c r="AU80" s="24" t="s">
        <v>90</v>
      </c>
      <c r="AY80" s="24" t="s">
        <v>145</v>
      </c>
      <c r="BE80" s="233">
        <f>IF(N80="základní",J80,0)</f>
        <v>0</v>
      </c>
      <c r="BF80" s="233">
        <f>IF(N80="snížená",J80,0)</f>
        <v>0</v>
      </c>
      <c r="BG80" s="233">
        <f>IF(N80="zákl. přenesená",J80,0)</f>
        <v>0</v>
      </c>
      <c r="BH80" s="233">
        <f>IF(N80="sníž. přenesená",J80,0)</f>
        <v>0</v>
      </c>
      <c r="BI80" s="233">
        <f>IF(N80="nulová",J80,0)</f>
        <v>0</v>
      </c>
      <c r="BJ80" s="24" t="s">
        <v>90</v>
      </c>
      <c r="BK80" s="233">
        <f>ROUND(I80*H80,2)</f>
        <v>0</v>
      </c>
      <c r="BL80" s="24" t="s">
        <v>852</v>
      </c>
      <c r="BM80" s="24" t="s">
        <v>856</v>
      </c>
    </row>
    <row r="81" s="1" customFormat="1" ht="16.5" customHeight="1">
      <c r="B81" s="47"/>
      <c r="C81" s="222" t="s">
        <v>167</v>
      </c>
      <c r="D81" s="222" t="s">
        <v>147</v>
      </c>
      <c r="E81" s="223" t="s">
        <v>857</v>
      </c>
      <c r="F81" s="224" t="s">
        <v>858</v>
      </c>
      <c r="G81" s="225" t="s">
        <v>851</v>
      </c>
      <c r="H81" s="226">
        <v>1</v>
      </c>
      <c r="I81" s="227"/>
      <c r="J81" s="228">
        <f>ROUND(I81*H81,2)</f>
        <v>0</v>
      </c>
      <c r="K81" s="224" t="s">
        <v>80</v>
      </c>
      <c r="L81" s="73"/>
      <c r="M81" s="229" t="s">
        <v>80</v>
      </c>
      <c r="N81" s="294" t="s">
        <v>52</v>
      </c>
      <c r="O81" s="295"/>
      <c r="P81" s="296">
        <f>O81*H81</f>
        <v>0</v>
      </c>
      <c r="Q81" s="296">
        <v>0</v>
      </c>
      <c r="R81" s="296">
        <f>Q81*H81</f>
        <v>0</v>
      </c>
      <c r="S81" s="296">
        <v>0</v>
      </c>
      <c r="T81" s="297">
        <f>S81*H81</f>
        <v>0</v>
      </c>
      <c r="AR81" s="24" t="s">
        <v>852</v>
      </c>
      <c r="AT81" s="24" t="s">
        <v>147</v>
      </c>
      <c r="AU81" s="24" t="s">
        <v>90</v>
      </c>
      <c r="AY81" s="24" t="s">
        <v>145</v>
      </c>
      <c r="BE81" s="233">
        <f>IF(N81="základní",J81,0)</f>
        <v>0</v>
      </c>
      <c r="BF81" s="233">
        <f>IF(N81="snížená",J81,0)</f>
        <v>0</v>
      </c>
      <c r="BG81" s="233">
        <f>IF(N81="zákl. přenesená",J81,0)</f>
        <v>0</v>
      </c>
      <c r="BH81" s="233">
        <f>IF(N81="sníž. přenesená",J81,0)</f>
        <v>0</v>
      </c>
      <c r="BI81" s="233">
        <f>IF(N81="nulová",J81,0)</f>
        <v>0</v>
      </c>
      <c r="BJ81" s="24" t="s">
        <v>90</v>
      </c>
      <c r="BK81" s="233">
        <f>ROUND(I81*H81,2)</f>
        <v>0</v>
      </c>
      <c r="BL81" s="24" t="s">
        <v>852</v>
      </c>
      <c r="BM81" s="24" t="s">
        <v>859</v>
      </c>
    </row>
    <row r="82" s="1" customFormat="1" ht="6.96" customHeight="1">
      <c r="B82" s="68"/>
      <c r="C82" s="69"/>
      <c r="D82" s="69"/>
      <c r="E82" s="69"/>
      <c r="F82" s="69"/>
      <c r="G82" s="69"/>
      <c r="H82" s="69"/>
      <c r="I82" s="167"/>
      <c r="J82" s="69"/>
      <c r="K82" s="69"/>
      <c r="L82" s="73"/>
    </row>
  </sheetData>
  <sheetProtection sheet="1" autoFilter="0" formatColumns="0" formatRows="0" objects="1" scenarios="1" spinCount="100000" saltValue="VhMi8s9Bvi56Z6AM0oNhigkUmjChnt7qooTuNrrd+N7r8pO0Yz+l/Bk5jnEBKNwKwJzFMVHSt/zYhpwgmUpkig==" hashValue="G/MzEHMR8PlwkcHbGZhPkGxcLYZejpU8MtyfxA/UOxvDYzG7cp8wjxm9V72H4vsYZPqbosEZZyKdZa4KpsFUpQ==" algorithmName="SHA-512" password="CC35"/>
  <autoFilter ref="C76:K81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7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8"/>
      <c r="C1" s="138"/>
      <c r="D1" s="139" t="s">
        <v>1</v>
      </c>
      <c r="E1" s="138"/>
      <c r="F1" s="140" t="s">
        <v>107</v>
      </c>
      <c r="G1" s="140" t="s">
        <v>108</v>
      </c>
      <c r="H1" s="140"/>
      <c r="I1" s="141"/>
      <c r="J1" s="140" t="s">
        <v>109</v>
      </c>
      <c r="K1" s="139" t="s">
        <v>110</v>
      </c>
      <c r="L1" s="140" t="s">
        <v>111</v>
      </c>
      <c r="M1" s="140"/>
      <c r="N1" s="140"/>
      <c r="O1" s="140"/>
      <c r="P1" s="140"/>
      <c r="Q1" s="140"/>
      <c r="R1" s="140"/>
      <c r="S1" s="140"/>
      <c r="T1" s="140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106</v>
      </c>
    </row>
    <row r="3" ht="6.96" customHeight="1">
      <c r="B3" s="25"/>
      <c r="C3" s="26"/>
      <c r="D3" s="26"/>
      <c r="E3" s="26"/>
      <c r="F3" s="26"/>
      <c r="G3" s="26"/>
      <c r="H3" s="26"/>
      <c r="I3" s="142"/>
      <c r="J3" s="26"/>
      <c r="K3" s="27"/>
      <c r="AT3" s="24" t="s">
        <v>92</v>
      </c>
    </row>
    <row r="4" ht="36.96" customHeight="1">
      <c r="B4" s="28"/>
      <c r="C4" s="29"/>
      <c r="D4" s="30" t="s">
        <v>112</v>
      </c>
      <c r="E4" s="29"/>
      <c r="F4" s="29"/>
      <c r="G4" s="29"/>
      <c r="H4" s="29"/>
      <c r="I4" s="143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3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3"/>
      <c r="J6" s="29"/>
      <c r="K6" s="31"/>
    </row>
    <row r="7" ht="16.5" customHeight="1">
      <c r="B7" s="28"/>
      <c r="C7" s="29"/>
      <c r="D7" s="29"/>
      <c r="E7" s="144" t="str">
        <f>'Rekapitulace stavby'!K6</f>
        <v>Rekonstrukce kanalizace, ul. Politických vězňů</v>
      </c>
      <c r="F7" s="40"/>
      <c r="G7" s="40"/>
      <c r="H7" s="40"/>
      <c r="I7" s="143"/>
      <c r="J7" s="29"/>
      <c r="K7" s="31"/>
    </row>
    <row r="8" s="1" customFormat="1">
      <c r="B8" s="47"/>
      <c r="C8" s="48"/>
      <c r="D8" s="40" t="s">
        <v>113</v>
      </c>
      <c r="E8" s="48"/>
      <c r="F8" s="48"/>
      <c r="G8" s="48"/>
      <c r="H8" s="48"/>
      <c r="I8" s="145"/>
      <c r="J8" s="48"/>
      <c r="K8" s="52"/>
    </row>
    <row r="9" s="1" customFormat="1" ht="36.96" customHeight="1">
      <c r="B9" s="47"/>
      <c r="C9" s="48"/>
      <c r="D9" s="48"/>
      <c r="E9" s="146" t="s">
        <v>860</v>
      </c>
      <c r="F9" s="48"/>
      <c r="G9" s="48"/>
      <c r="H9" s="48"/>
      <c r="I9" s="145"/>
      <c r="J9" s="48"/>
      <c r="K9" s="52"/>
    </row>
    <row r="10" s="1" customFormat="1">
      <c r="B10" s="47"/>
      <c r="C10" s="48"/>
      <c r="D10" s="48"/>
      <c r="E10" s="48"/>
      <c r="F10" s="48"/>
      <c r="G10" s="48"/>
      <c r="H10" s="48"/>
      <c r="I10" s="145"/>
      <c r="J10" s="48"/>
      <c r="K10" s="52"/>
    </row>
    <row r="11" s="1" customFormat="1" ht="14.4" customHeight="1">
      <c r="B11" s="47"/>
      <c r="C11" s="48"/>
      <c r="D11" s="40" t="s">
        <v>20</v>
      </c>
      <c r="E11" s="48"/>
      <c r="F11" s="35" t="s">
        <v>21</v>
      </c>
      <c r="G11" s="48"/>
      <c r="H11" s="48"/>
      <c r="I11" s="147" t="s">
        <v>22</v>
      </c>
      <c r="J11" s="35" t="s">
        <v>80</v>
      </c>
      <c r="K11" s="52"/>
    </row>
    <row r="12" s="1" customFormat="1" ht="14.4" customHeight="1">
      <c r="B12" s="47"/>
      <c r="C12" s="48"/>
      <c r="D12" s="40" t="s">
        <v>24</v>
      </c>
      <c r="E12" s="48"/>
      <c r="F12" s="35" t="s">
        <v>25</v>
      </c>
      <c r="G12" s="48"/>
      <c r="H12" s="48"/>
      <c r="I12" s="147" t="s">
        <v>26</v>
      </c>
      <c r="J12" s="148" t="str">
        <f>'Rekapitulace stavby'!AN8</f>
        <v>23. 10. 2018</v>
      </c>
      <c r="K12" s="52"/>
    </row>
    <row r="13" s="1" customFormat="1" ht="10.8" customHeight="1">
      <c r="B13" s="47"/>
      <c r="C13" s="48"/>
      <c r="D13" s="48"/>
      <c r="E13" s="48"/>
      <c r="F13" s="48"/>
      <c r="G13" s="48"/>
      <c r="H13" s="48"/>
      <c r="I13" s="145"/>
      <c r="J13" s="48"/>
      <c r="K13" s="52"/>
    </row>
    <row r="14" s="1" customFormat="1" ht="14.4" customHeight="1">
      <c r="B14" s="47"/>
      <c r="C14" s="48"/>
      <c r="D14" s="40" t="s">
        <v>32</v>
      </c>
      <c r="E14" s="48"/>
      <c r="F14" s="48"/>
      <c r="G14" s="48"/>
      <c r="H14" s="48"/>
      <c r="I14" s="147" t="s">
        <v>33</v>
      </c>
      <c r="J14" s="35" t="s">
        <v>34</v>
      </c>
      <c r="K14" s="52"/>
    </row>
    <row r="15" s="1" customFormat="1" ht="18" customHeight="1">
      <c r="B15" s="47"/>
      <c r="C15" s="48"/>
      <c r="D15" s="48"/>
      <c r="E15" s="35" t="s">
        <v>35</v>
      </c>
      <c r="F15" s="48"/>
      <c r="G15" s="48"/>
      <c r="H15" s="48"/>
      <c r="I15" s="147" t="s">
        <v>36</v>
      </c>
      <c r="J15" s="35" t="s">
        <v>37</v>
      </c>
      <c r="K15" s="52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145"/>
      <c r="J16" s="48"/>
      <c r="K16" s="52"/>
    </row>
    <row r="17" s="1" customFormat="1" ht="14.4" customHeight="1">
      <c r="B17" s="47"/>
      <c r="C17" s="48"/>
      <c r="D17" s="40" t="s">
        <v>38</v>
      </c>
      <c r="E17" s="48"/>
      <c r="F17" s="48"/>
      <c r="G17" s="48"/>
      <c r="H17" s="48"/>
      <c r="I17" s="147" t="s">
        <v>33</v>
      </c>
      <c r="J17" s="35" t="str">
        <f>IF('Rekapitulace stavby'!AN13="Vyplň údaj","",IF('Rekapitulace stavby'!AN13="","",'Rekapitulace stavby'!AN13))</f>
        <v/>
      </c>
      <c r="K17" s="52"/>
    </row>
    <row r="18" s="1" customFormat="1" ht="18" customHeight="1">
      <c r="B18" s="47"/>
      <c r="C18" s="48"/>
      <c r="D18" s="48"/>
      <c r="E18" s="35" t="str">
        <f>IF('Rekapitulace stavby'!E14="Vyplň údaj","",IF('Rekapitulace stavby'!E14="","",'Rekapitulace stavby'!E14))</f>
        <v/>
      </c>
      <c r="F18" s="48"/>
      <c r="G18" s="48"/>
      <c r="H18" s="48"/>
      <c r="I18" s="147" t="s">
        <v>36</v>
      </c>
      <c r="J18" s="35" t="str">
        <f>IF('Rekapitulace stavby'!AN14="Vyplň údaj","",IF('Rekapitulace stavby'!AN14="","",'Rekapitulace stavby'!AN14))</f>
        <v/>
      </c>
      <c r="K18" s="52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145"/>
      <c r="J19" s="48"/>
      <c r="K19" s="52"/>
    </row>
    <row r="20" s="1" customFormat="1" ht="14.4" customHeight="1">
      <c r="B20" s="47"/>
      <c r="C20" s="48"/>
      <c r="D20" s="40" t="s">
        <v>40</v>
      </c>
      <c r="E20" s="48"/>
      <c r="F20" s="48"/>
      <c r="G20" s="48"/>
      <c r="H20" s="48"/>
      <c r="I20" s="147" t="s">
        <v>33</v>
      </c>
      <c r="J20" s="35" t="s">
        <v>41</v>
      </c>
      <c r="K20" s="52"/>
    </row>
    <row r="21" s="1" customFormat="1" ht="18" customHeight="1">
      <c r="B21" s="47"/>
      <c r="C21" s="48"/>
      <c r="D21" s="48"/>
      <c r="E21" s="35" t="s">
        <v>42</v>
      </c>
      <c r="F21" s="48"/>
      <c r="G21" s="48"/>
      <c r="H21" s="48"/>
      <c r="I21" s="147" t="s">
        <v>36</v>
      </c>
      <c r="J21" s="35" t="s">
        <v>43</v>
      </c>
      <c r="K21" s="52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145"/>
      <c r="J22" s="48"/>
      <c r="K22" s="52"/>
    </row>
    <row r="23" s="1" customFormat="1" ht="14.4" customHeight="1">
      <c r="B23" s="47"/>
      <c r="C23" s="48"/>
      <c r="D23" s="40" t="s">
        <v>45</v>
      </c>
      <c r="E23" s="48"/>
      <c r="F23" s="48"/>
      <c r="G23" s="48"/>
      <c r="H23" s="48"/>
      <c r="I23" s="145"/>
      <c r="J23" s="48"/>
      <c r="K23" s="52"/>
    </row>
    <row r="24" s="6" customFormat="1" ht="128.25" customHeight="1">
      <c r="B24" s="149"/>
      <c r="C24" s="150"/>
      <c r="D24" s="150"/>
      <c r="E24" s="45" t="s">
        <v>115</v>
      </c>
      <c r="F24" s="45"/>
      <c r="G24" s="45"/>
      <c r="H24" s="45"/>
      <c r="I24" s="151"/>
      <c r="J24" s="150"/>
      <c r="K24" s="152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145"/>
      <c r="J25" s="48"/>
      <c r="K25" s="52"/>
    </row>
    <row r="26" s="1" customFormat="1" ht="6.96" customHeight="1">
      <c r="B26" s="47"/>
      <c r="C26" s="48"/>
      <c r="D26" s="107"/>
      <c r="E26" s="107"/>
      <c r="F26" s="107"/>
      <c r="G26" s="107"/>
      <c r="H26" s="107"/>
      <c r="I26" s="153"/>
      <c r="J26" s="107"/>
      <c r="K26" s="154"/>
    </row>
    <row r="27" s="1" customFormat="1" ht="25.44" customHeight="1">
      <c r="B27" s="47"/>
      <c r="C27" s="48"/>
      <c r="D27" s="155" t="s">
        <v>47</v>
      </c>
      <c r="E27" s="48"/>
      <c r="F27" s="48"/>
      <c r="G27" s="48"/>
      <c r="H27" s="48"/>
      <c r="I27" s="145"/>
      <c r="J27" s="156">
        <f>ROUND(J78,2)</f>
        <v>0</v>
      </c>
      <c r="K27" s="52"/>
    </row>
    <row r="28" s="1" customFormat="1" ht="6.96" customHeight="1">
      <c r="B28" s="47"/>
      <c r="C28" s="48"/>
      <c r="D28" s="107"/>
      <c r="E28" s="107"/>
      <c r="F28" s="107"/>
      <c r="G28" s="107"/>
      <c r="H28" s="107"/>
      <c r="I28" s="153"/>
      <c r="J28" s="107"/>
      <c r="K28" s="154"/>
    </row>
    <row r="29" s="1" customFormat="1" ht="14.4" customHeight="1">
      <c r="B29" s="47"/>
      <c r="C29" s="48"/>
      <c r="D29" s="48"/>
      <c r="E29" s="48"/>
      <c r="F29" s="53" t="s">
        <v>49</v>
      </c>
      <c r="G29" s="48"/>
      <c r="H29" s="48"/>
      <c r="I29" s="157" t="s">
        <v>48</v>
      </c>
      <c r="J29" s="53" t="s">
        <v>50</v>
      </c>
      <c r="K29" s="52"/>
    </row>
    <row r="30" s="1" customFormat="1" ht="14.4" customHeight="1">
      <c r="B30" s="47"/>
      <c r="C30" s="48"/>
      <c r="D30" s="56" t="s">
        <v>51</v>
      </c>
      <c r="E30" s="56" t="s">
        <v>52</v>
      </c>
      <c r="F30" s="158">
        <f>ROUND(SUM(BE78:BE87), 2)</f>
        <v>0</v>
      </c>
      <c r="G30" s="48"/>
      <c r="H30" s="48"/>
      <c r="I30" s="159">
        <v>0.20999999999999999</v>
      </c>
      <c r="J30" s="158">
        <f>ROUND(ROUND((SUM(BE78:BE87)), 2)*I30, 2)</f>
        <v>0</v>
      </c>
      <c r="K30" s="52"/>
    </row>
    <row r="31" s="1" customFormat="1" ht="14.4" customHeight="1">
      <c r="B31" s="47"/>
      <c r="C31" s="48"/>
      <c r="D31" s="48"/>
      <c r="E31" s="56" t="s">
        <v>53</v>
      </c>
      <c r="F31" s="158">
        <f>ROUND(SUM(BF78:BF87), 2)</f>
        <v>0</v>
      </c>
      <c r="G31" s="48"/>
      <c r="H31" s="48"/>
      <c r="I31" s="159">
        <v>0.14999999999999999</v>
      </c>
      <c r="J31" s="158">
        <f>ROUND(ROUND((SUM(BF78:BF87)), 2)*I31, 2)</f>
        <v>0</v>
      </c>
      <c r="K31" s="52"/>
    </row>
    <row r="32" hidden="1" s="1" customFormat="1" ht="14.4" customHeight="1">
      <c r="B32" s="47"/>
      <c r="C32" s="48"/>
      <c r="D32" s="48"/>
      <c r="E32" s="56" t="s">
        <v>54</v>
      </c>
      <c r="F32" s="158">
        <f>ROUND(SUM(BG78:BG87), 2)</f>
        <v>0</v>
      </c>
      <c r="G32" s="48"/>
      <c r="H32" s="48"/>
      <c r="I32" s="159">
        <v>0.20999999999999999</v>
      </c>
      <c r="J32" s="158">
        <v>0</v>
      </c>
      <c r="K32" s="52"/>
    </row>
    <row r="33" hidden="1" s="1" customFormat="1" ht="14.4" customHeight="1">
      <c r="B33" s="47"/>
      <c r="C33" s="48"/>
      <c r="D33" s="48"/>
      <c r="E33" s="56" t="s">
        <v>55</v>
      </c>
      <c r="F33" s="158">
        <f>ROUND(SUM(BH78:BH87), 2)</f>
        <v>0</v>
      </c>
      <c r="G33" s="48"/>
      <c r="H33" s="48"/>
      <c r="I33" s="159">
        <v>0.14999999999999999</v>
      </c>
      <c r="J33" s="158">
        <v>0</v>
      </c>
      <c r="K33" s="52"/>
    </row>
    <row r="34" hidden="1" s="1" customFormat="1" ht="14.4" customHeight="1">
      <c r="B34" s="47"/>
      <c r="C34" s="48"/>
      <c r="D34" s="48"/>
      <c r="E34" s="56" t="s">
        <v>56</v>
      </c>
      <c r="F34" s="158">
        <f>ROUND(SUM(BI78:BI87), 2)</f>
        <v>0</v>
      </c>
      <c r="G34" s="48"/>
      <c r="H34" s="48"/>
      <c r="I34" s="159">
        <v>0</v>
      </c>
      <c r="J34" s="158">
        <v>0</v>
      </c>
      <c r="K34" s="52"/>
    </row>
    <row r="35" s="1" customFormat="1" ht="6.96" customHeight="1">
      <c r="B35" s="47"/>
      <c r="C35" s="48"/>
      <c r="D35" s="48"/>
      <c r="E35" s="48"/>
      <c r="F35" s="48"/>
      <c r="G35" s="48"/>
      <c r="H35" s="48"/>
      <c r="I35" s="145"/>
      <c r="J35" s="48"/>
      <c r="K35" s="52"/>
    </row>
    <row r="36" s="1" customFormat="1" ht="25.44" customHeight="1">
      <c r="B36" s="47"/>
      <c r="C36" s="160"/>
      <c r="D36" s="161" t="s">
        <v>57</v>
      </c>
      <c r="E36" s="99"/>
      <c r="F36" s="99"/>
      <c r="G36" s="162" t="s">
        <v>58</v>
      </c>
      <c r="H36" s="163" t="s">
        <v>59</v>
      </c>
      <c r="I36" s="164"/>
      <c r="J36" s="165">
        <f>SUM(J27:J34)</f>
        <v>0</v>
      </c>
      <c r="K36" s="166"/>
    </row>
    <row r="37" s="1" customFormat="1" ht="14.4" customHeight="1">
      <c r="B37" s="68"/>
      <c r="C37" s="69"/>
      <c r="D37" s="69"/>
      <c r="E37" s="69"/>
      <c r="F37" s="69"/>
      <c r="G37" s="69"/>
      <c r="H37" s="69"/>
      <c r="I37" s="167"/>
      <c r="J37" s="69"/>
      <c r="K37" s="70"/>
    </row>
    <row r="41" s="1" customFormat="1" ht="6.96" customHeight="1">
      <c r="B41" s="168"/>
      <c r="C41" s="169"/>
      <c r="D41" s="169"/>
      <c r="E41" s="169"/>
      <c r="F41" s="169"/>
      <c r="G41" s="169"/>
      <c r="H41" s="169"/>
      <c r="I41" s="170"/>
      <c r="J41" s="169"/>
      <c r="K41" s="171"/>
    </row>
    <row r="42" s="1" customFormat="1" ht="36.96" customHeight="1">
      <c r="B42" s="47"/>
      <c r="C42" s="30" t="s">
        <v>116</v>
      </c>
      <c r="D42" s="48"/>
      <c r="E42" s="48"/>
      <c r="F42" s="48"/>
      <c r="G42" s="48"/>
      <c r="H42" s="48"/>
      <c r="I42" s="145"/>
      <c r="J42" s="48"/>
      <c r="K42" s="52"/>
    </row>
    <row r="43" s="1" customFormat="1" ht="6.96" customHeight="1">
      <c r="B43" s="47"/>
      <c r="C43" s="48"/>
      <c r="D43" s="48"/>
      <c r="E43" s="48"/>
      <c r="F43" s="48"/>
      <c r="G43" s="48"/>
      <c r="H43" s="48"/>
      <c r="I43" s="145"/>
      <c r="J43" s="48"/>
      <c r="K43" s="52"/>
    </row>
    <row r="44" s="1" customFormat="1" ht="14.4" customHeight="1">
      <c r="B44" s="47"/>
      <c r="C44" s="40" t="s">
        <v>18</v>
      </c>
      <c r="D44" s="48"/>
      <c r="E44" s="48"/>
      <c r="F44" s="48"/>
      <c r="G44" s="48"/>
      <c r="H44" s="48"/>
      <c r="I44" s="145"/>
      <c r="J44" s="48"/>
      <c r="K44" s="52"/>
    </row>
    <row r="45" s="1" customFormat="1" ht="16.5" customHeight="1">
      <c r="B45" s="47"/>
      <c r="C45" s="48"/>
      <c r="D45" s="48"/>
      <c r="E45" s="144" t="str">
        <f>E7</f>
        <v>Rekonstrukce kanalizace, ul. Politických vězňů</v>
      </c>
      <c r="F45" s="40"/>
      <c r="G45" s="40"/>
      <c r="H45" s="40"/>
      <c r="I45" s="145"/>
      <c r="J45" s="48"/>
      <c r="K45" s="52"/>
    </row>
    <row r="46" s="1" customFormat="1" ht="14.4" customHeight="1">
      <c r="B46" s="47"/>
      <c r="C46" s="40" t="s">
        <v>113</v>
      </c>
      <c r="D46" s="48"/>
      <c r="E46" s="48"/>
      <c r="F46" s="48"/>
      <c r="G46" s="48"/>
      <c r="H46" s="48"/>
      <c r="I46" s="145"/>
      <c r="J46" s="48"/>
      <c r="K46" s="52"/>
    </row>
    <row r="47" s="1" customFormat="1" ht="17.25" customHeight="1">
      <c r="B47" s="47"/>
      <c r="C47" s="48"/>
      <c r="D47" s="48"/>
      <c r="E47" s="146" t="str">
        <f>E9</f>
        <v>05 - Ostatní náklady</v>
      </c>
      <c r="F47" s="48"/>
      <c r="G47" s="48"/>
      <c r="H47" s="48"/>
      <c r="I47" s="145"/>
      <c r="J47" s="48"/>
      <c r="K47" s="52"/>
    </row>
    <row r="48" s="1" customFormat="1" ht="6.96" customHeight="1">
      <c r="B48" s="47"/>
      <c r="C48" s="48"/>
      <c r="D48" s="48"/>
      <c r="E48" s="48"/>
      <c r="F48" s="48"/>
      <c r="G48" s="48"/>
      <c r="H48" s="48"/>
      <c r="I48" s="145"/>
      <c r="J48" s="48"/>
      <c r="K48" s="52"/>
    </row>
    <row r="49" s="1" customFormat="1" ht="18" customHeight="1">
      <c r="B49" s="47"/>
      <c r="C49" s="40" t="s">
        <v>24</v>
      </c>
      <c r="D49" s="48"/>
      <c r="E49" s="48"/>
      <c r="F49" s="35" t="str">
        <f>F12</f>
        <v>Praha 1</v>
      </c>
      <c r="G49" s="48"/>
      <c r="H49" s="48"/>
      <c r="I49" s="147" t="s">
        <v>26</v>
      </c>
      <c r="J49" s="148" t="str">
        <f>IF(J12="","",J12)</f>
        <v>23. 10. 2018</v>
      </c>
      <c r="K49" s="52"/>
    </row>
    <row r="50" s="1" customFormat="1" ht="6.96" customHeight="1">
      <c r="B50" s="47"/>
      <c r="C50" s="48"/>
      <c r="D50" s="48"/>
      <c r="E50" s="48"/>
      <c r="F50" s="48"/>
      <c r="G50" s="48"/>
      <c r="H50" s="48"/>
      <c r="I50" s="145"/>
      <c r="J50" s="48"/>
      <c r="K50" s="52"/>
    </row>
    <row r="51" s="1" customFormat="1">
      <c r="B51" s="47"/>
      <c r="C51" s="40" t="s">
        <v>32</v>
      </c>
      <c r="D51" s="48"/>
      <c r="E51" s="48"/>
      <c r="F51" s="35" t="str">
        <f>E15</f>
        <v>Pražská vodohospodářská společnost a.s.</v>
      </c>
      <c r="G51" s="48"/>
      <c r="H51" s="48"/>
      <c r="I51" s="147" t="s">
        <v>40</v>
      </c>
      <c r="J51" s="45" t="str">
        <f>E21</f>
        <v>KO-KA, s.r.o.</v>
      </c>
      <c r="K51" s="52"/>
    </row>
    <row r="52" s="1" customFormat="1" ht="14.4" customHeight="1">
      <c r="B52" s="47"/>
      <c r="C52" s="40" t="s">
        <v>38</v>
      </c>
      <c r="D52" s="48"/>
      <c r="E52" s="48"/>
      <c r="F52" s="35" t="str">
        <f>IF(E18="","",E18)</f>
        <v/>
      </c>
      <c r="G52" s="48"/>
      <c r="H52" s="48"/>
      <c r="I52" s="145"/>
      <c r="J52" s="172"/>
      <c r="K52" s="52"/>
    </row>
    <row r="53" s="1" customFormat="1" ht="10.32" customHeight="1">
      <c r="B53" s="47"/>
      <c r="C53" s="48"/>
      <c r="D53" s="48"/>
      <c r="E53" s="48"/>
      <c r="F53" s="48"/>
      <c r="G53" s="48"/>
      <c r="H53" s="48"/>
      <c r="I53" s="145"/>
      <c r="J53" s="48"/>
      <c r="K53" s="52"/>
    </row>
    <row r="54" s="1" customFormat="1" ht="29.28" customHeight="1">
      <c r="B54" s="47"/>
      <c r="C54" s="173" t="s">
        <v>117</v>
      </c>
      <c r="D54" s="160"/>
      <c r="E54" s="160"/>
      <c r="F54" s="160"/>
      <c r="G54" s="160"/>
      <c r="H54" s="160"/>
      <c r="I54" s="174"/>
      <c r="J54" s="175" t="s">
        <v>118</v>
      </c>
      <c r="K54" s="176"/>
    </row>
    <row r="55" s="1" customFormat="1" ht="10.32" customHeight="1">
      <c r="B55" s="47"/>
      <c r="C55" s="48"/>
      <c r="D55" s="48"/>
      <c r="E55" s="48"/>
      <c r="F55" s="48"/>
      <c r="G55" s="48"/>
      <c r="H55" s="48"/>
      <c r="I55" s="145"/>
      <c r="J55" s="48"/>
      <c r="K55" s="52"/>
    </row>
    <row r="56" s="1" customFormat="1" ht="29.28" customHeight="1">
      <c r="B56" s="47"/>
      <c r="C56" s="177" t="s">
        <v>119</v>
      </c>
      <c r="D56" s="48"/>
      <c r="E56" s="48"/>
      <c r="F56" s="48"/>
      <c r="G56" s="48"/>
      <c r="H56" s="48"/>
      <c r="I56" s="145"/>
      <c r="J56" s="156">
        <f>J78</f>
        <v>0</v>
      </c>
      <c r="K56" s="52"/>
      <c r="AU56" s="24" t="s">
        <v>120</v>
      </c>
    </row>
    <row r="57" s="7" customFormat="1" ht="24.96" customHeight="1">
      <c r="B57" s="178"/>
      <c r="C57" s="179"/>
      <c r="D57" s="180" t="s">
        <v>128</v>
      </c>
      <c r="E57" s="181"/>
      <c r="F57" s="181"/>
      <c r="G57" s="181"/>
      <c r="H57" s="181"/>
      <c r="I57" s="182"/>
      <c r="J57" s="183">
        <f>J79</f>
        <v>0</v>
      </c>
      <c r="K57" s="184"/>
    </row>
    <row r="58" s="8" customFormat="1" ht="19.92" customHeight="1">
      <c r="B58" s="185"/>
      <c r="C58" s="186"/>
      <c r="D58" s="187" t="s">
        <v>861</v>
      </c>
      <c r="E58" s="188"/>
      <c r="F58" s="188"/>
      <c r="G58" s="188"/>
      <c r="H58" s="188"/>
      <c r="I58" s="189"/>
      <c r="J58" s="190">
        <f>J80</f>
        <v>0</v>
      </c>
      <c r="K58" s="191"/>
    </row>
    <row r="59" s="1" customFormat="1" ht="21.84" customHeight="1">
      <c r="B59" s="47"/>
      <c r="C59" s="48"/>
      <c r="D59" s="48"/>
      <c r="E59" s="48"/>
      <c r="F59" s="48"/>
      <c r="G59" s="48"/>
      <c r="H59" s="48"/>
      <c r="I59" s="145"/>
      <c r="J59" s="48"/>
      <c r="K59" s="52"/>
    </row>
    <row r="60" s="1" customFormat="1" ht="6.96" customHeight="1">
      <c r="B60" s="68"/>
      <c r="C60" s="69"/>
      <c r="D60" s="69"/>
      <c r="E60" s="69"/>
      <c r="F60" s="69"/>
      <c r="G60" s="69"/>
      <c r="H60" s="69"/>
      <c r="I60" s="167"/>
      <c r="J60" s="69"/>
      <c r="K60" s="70"/>
    </row>
    <row r="64" s="1" customFormat="1" ht="6.96" customHeight="1">
      <c r="B64" s="71"/>
      <c r="C64" s="72"/>
      <c r="D64" s="72"/>
      <c r="E64" s="72"/>
      <c r="F64" s="72"/>
      <c r="G64" s="72"/>
      <c r="H64" s="72"/>
      <c r="I64" s="170"/>
      <c r="J64" s="72"/>
      <c r="K64" s="72"/>
      <c r="L64" s="73"/>
    </row>
    <row r="65" s="1" customFormat="1" ht="36.96" customHeight="1">
      <c r="B65" s="47"/>
      <c r="C65" s="74" t="s">
        <v>129</v>
      </c>
      <c r="D65" s="75"/>
      <c r="E65" s="75"/>
      <c r="F65" s="75"/>
      <c r="G65" s="75"/>
      <c r="H65" s="75"/>
      <c r="I65" s="192"/>
      <c r="J65" s="75"/>
      <c r="K65" s="75"/>
      <c r="L65" s="73"/>
    </row>
    <row r="66" s="1" customFormat="1" ht="6.96" customHeight="1">
      <c r="B66" s="47"/>
      <c r="C66" s="75"/>
      <c r="D66" s="75"/>
      <c r="E66" s="75"/>
      <c r="F66" s="75"/>
      <c r="G66" s="75"/>
      <c r="H66" s="75"/>
      <c r="I66" s="192"/>
      <c r="J66" s="75"/>
      <c r="K66" s="75"/>
      <c r="L66" s="73"/>
    </row>
    <row r="67" s="1" customFormat="1" ht="14.4" customHeight="1">
      <c r="B67" s="47"/>
      <c r="C67" s="77" t="s">
        <v>18</v>
      </c>
      <c r="D67" s="75"/>
      <c r="E67" s="75"/>
      <c r="F67" s="75"/>
      <c r="G67" s="75"/>
      <c r="H67" s="75"/>
      <c r="I67" s="192"/>
      <c r="J67" s="75"/>
      <c r="K67" s="75"/>
      <c r="L67" s="73"/>
    </row>
    <row r="68" s="1" customFormat="1" ht="16.5" customHeight="1">
      <c r="B68" s="47"/>
      <c r="C68" s="75"/>
      <c r="D68" s="75"/>
      <c r="E68" s="193" t="str">
        <f>E7</f>
        <v>Rekonstrukce kanalizace, ul. Politických vězňů</v>
      </c>
      <c r="F68" s="77"/>
      <c r="G68" s="77"/>
      <c r="H68" s="77"/>
      <c r="I68" s="192"/>
      <c r="J68" s="75"/>
      <c r="K68" s="75"/>
      <c r="L68" s="73"/>
    </row>
    <row r="69" s="1" customFormat="1" ht="14.4" customHeight="1">
      <c r="B69" s="47"/>
      <c r="C69" s="77" t="s">
        <v>113</v>
      </c>
      <c r="D69" s="75"/>
      <c r="E69" s="75"/>
      <c r="F69" s="75"/>
      <c r="G69" s="75"/>
      <c r="H69" s="75"/>
      <c r="I69" s="192"/>
      <c r="J69" s="75"/>
      <c r="K69" s="75"/>
      <c r="L69" s="73"/>
    </row>
    <row r="70" s="1" customFormat="1" ht="17.25" customHeight="1">
      <c r="B70" s="47"/>
      <c r="C70" s="75"/>
      <c r="D70" s="75"/>
      <c r="E70" s="83" t="str">
        <f>E9</f>
        <v>05 - Ostatní náklady</v>
      </c>
      <c r="F70" s="75"/>
      <c r="G70" s="75"/>
      <c r="H70" s="75"/>
      <c r="I70" s="192"/>
      <c r="J70" s="75"/>
      <c r="K70" s="75"/>
      <c r="L70" s="73"/>
    </row>
    <row r="71" s="1" customFormat="1" ht="6.96" customHeight="1">
      <c r="B71" s="47"/>
      <c r="C71" s="75"/>
      <c r="D71" s="75"/>
      <c r="E71" s="75"/>
      <c r="F71" s="75"/>
      <c r="G71" s="75"/>
      <c r="H71" s="75"/>
      <c r="I71" s="192"/>
      <c r="J71" s="75"/>
      <c r="K71" s="75"/>
      <c r="L71" s="73"/>
    </row>
    <row r="72" s="1" customFormat="1" ht="18" customHeight="1">
      <c r="B72" s="47"/>
      <c r="C72" s="77" t="s">
        <v>24</v>
      </c>
      <c r="D72" s="75"/>
      <c r="E72" s="75"/>
      <c r="F72" s="194" t="str">
        <f>F12</f>
        <v>Praha 1</v>
      </c>
      <c r="G72" s="75"/>
      <c r="H72" s="75"/>
      <c r="I72" s="195" t="s">
        <v>26</v>
      </c>
      <c r="J72" s="86" t="str">
        <f>IF(J12="","",J12)</f>
        <v>23. 10. 2018</v>
      </c>
      <c r="K72" s="75"/>
      <c r="L72" s="73"/>
    </row>
    <row r="73" s="1" customFormat="1" ht="6.96" customHeight="1">
      <c r="B73" s="47"/>
      <c r="C73" s="75"/>
      <c r="D73" s="75"/>
      <c r="E73" s="75"/>
      <c r="F73" s="75"/>
      <c r="G73" s="75"/>
      <c r="H73" s="75"/>
      <c r="I73" s="192"/>
      <c r="J73" s="75"/>
      <c r="K73" s="75"/>
      <c r="L73" s="73"/>
    </row>
    <row r="74" s="1" customFormat="1">
      <c r="B74" s="47"/>
      <c r="C74" s="77" t="s">
        <v>32</v>
      </c>
      <c r="D74" s="75"/>
      <c r="E74" s="75"/>
      <c r="F74" s="194" t="str">
        <f>E15</f>
        <v>Pražská vodohospodářská společnost a.s.</v>
      </c>
      <c r="G74" s="75"/>
      <c r="H74" s="75"/>
      <c r="I74" s="195" t="s">
        <v>40</v>
      </c>
      <c r="J74" s="194" t="str">
        <f>E21</f>
        <v>KO-KA, s.r.o.</v>
      </c>
      <c r="K74" s="75"/>
      <c r="L74" s="73"/>
    </row>
    <row r="75" s="1" customFormat="1" ht="14.4" customHeight="1">
      <c r="B75" s="47"/>
      <c r="C75" s="77" t="s">
        <v>38</v>
      </c>
      <c r="D75" s="75"/>
      <c r="E75" s="75"/>
      <c r="F75" s="194" t="str">
        <f>IF(E18="","",E18)</f>
        <v/>
      </c>
      <c r="G75" s="75"/>
      <c r="H75" s="75"/>
      <c r="I75" s="192"/>
      <c r="J75" s="75"/>
      <c r="K75" s="75"/>
      <c r="L75" s="73"/>
    </row>
    <row r="76" s="1" customFormat="1" ht="10.32" customHeight="1">
      <c r="B76" s="47"/>
      <c r="C76" s="75"/>
      <c r="D76" s="75"/>
      <c r="E76" s="75"/>
      <c r="F76" s="75"/>
      <c r="G76" s="75"/>
      <c r="H76" s="75"/>
      <c r="I76" s="192"/>
      <c r="J76" s="75"/>
      <c r="K76" s="75"/>
      <c r="L76" s="73"/>
    </row>
    <row r="77" s="9" customFormat="1" ht="29.28" customHeight="1">
      <c r="B77" s="196"/>
      <c r="C77" s="197" t="s">
        <v>130</v>
      </c>
      <c r="D77" s="198" t="s">
        <v>66</v>
      </c>
      <c r="E77" s="198" t="s">
        <v>62</v>
      </c>
      <c r="F77" s="198" t="s">
        <v>131</v>
      </c>
      <c r="G77" s="198" t="s">
        <v>132</v>
      </c>
      <c r="H77" s="198" t="s">
        <v>133</v>
      </c>
      <c r="I77" s="199" t="s">
        <v>134</v>
      </c>
      <c r="J77" s="198" t="s">
        <v>118</v>
      </c>
      <c r="K77" s="200" t="s">
        <v>135</v>
      </c>
      <c r="L77" s="201"/>
      <c r="M77" s="103" t="s">
        <v>136</v>
      </c>
      <c r="N77" s="104" t="s">
        <v>51</v>
      </c>
      <c r="O77" s="104" t="s">
        <v>137</v>
      </c>
      <c r="P77" s="104" t="s">
        <v>138</v>
      </c>
      <c r="Q77" s="104" t="s">
        <v>139</v>
      </c>
      <c r="R77" s="104" t="s">
        <v>140</v>
      </c>
      <c r="S77" s="104" t="s">
        <v>141</v>
      </c>
      <c r="T77" s="105" t="s">
        <v>142</v>
      </c>
    </row>
    <row r="78" s="1" customFormat="1" ht="29.28" customHeight="1">
      <c r="B78" s="47"/>
      <c r="C78" s="109" t="s">
        <v>119</v>
      </c>
      <c r="D78" s="75"/>
      <c r="E78" s="75"/>
      <c r="F78" s="75"/>
      <c r="G78" s="75"/>
      <c r="H78" s="75"/>
      <c r="I78" s="192"/>
      <c r="J78" s="202">
        <f>BK78</f>
        <v>0</v>
      </c>
      <c r="K78" s="75"/>
      <c r="L78" s="73"/>
      <c r="M78" s="106"/>
      <c r="N78" s="107"/>
      <c r="O78" s="107"/>
      <c r="P78" s="203">
        <f>P79</f>
        <v>0</v>
      </c>
      <c r="Q78" s="107"/>
      <c r="R78" s="203">
        <f>R79</f>
        <v>0</v>
      </c>
      <c r="S78" s="107"/>
      <c r="T78" s="204">
        <f>T79</f>
        <v>0</v>
      </c>
      <c r="AT78" s="24" t="s">
        <v>81</v>
      </c>
      <c r="AU78" s="24" t="s">
        <v>120</v>
      </c>
      <c r="BK78" s="205">
        <f>BK79</f>
        <v>0</v>
      </c>
    </row>
    <row r="79" s="10" customFormat="1" ht="37.44001" customHeight="1">
      <c r="B79" s="206"/>
      <c r="C79" s="207"/>
      <c r="D79" s="208" t="s">
        <v>81</v>
      </c>
      <c r="E79" s="209" t="s">
        <v>105</v>
      </c>
      <c r="F79" s="209" t="s">
        <v>312</v>
      </c>
      <c r="G79" s="207"/>
      <c r="H79" s="207"/>
      <c r="I79" s="210"/>
      <c r="J79" s="211">
        <f>BK79</f>
        <v>0</v>
      </c>
      <c r="K79" s="207"/>
      <c r="L79" s="212"/>
      <c r="M79" s="213"/>
      <c r="N79" s="214"/>
      <c r="O79" s="214"/>
      <c r="P79" s="215">
        <f>P80</f>
        <v>0</v>
      </c>
      <c r="Q79" s="214"/>
      <c r="R79" s="215">
        <f>R80</f>
        <v>0</v>
      </c>
      <c r="S79" s="214"/>
      <c r="T79" s="216">
        <f>T80</f>
        <v>0</v>
      </c>
      <c r="AR79" s="217" t="s">
        <v>152</v>
      </c>
      <c r="AT79" s="218" t="s">
        <v>81</v>
      </c>
      <c r="AU79" s="218" t="s">
        <v>82</v>
      </c>
      <c r="AY79" s="217" t="s">
        <v>145</v>
      </c>
      <c r="BK79" s="219">
        <f>BK80</f>
        <v>0</v>
      </c>
    </row>
    <row r="80" s="10" customFormat="1" ht="19.92" customHeight="1">
      <c r="B80" s="206"/>
      <c r="C80" s="207"/>
      <c r="D80" s="208" t="s">
        <v>81</v>
      </c>
      <c r="E80" s="220" t="s">
        <v>862</v>
      </c>
      <c r="F80" s="220" t="s">
        <v>312</v>
      </c>
      <c r="G80" s="207"/>
      <c r="H80" s="207"/>
      <c r="I80" s="210"/>
      <c r="J80" s="221">
        <f>BK80</f>
        <v>0</v>
      </c>
      <c r="K80" s="207"/>
      <c r="L80" s="212"/>
      <c r="M80" s="213"/>
      <c r="N80" s="214"/>
      <c r="O80" s="214"/>
      <c r="P80" s="215">
        <f>SUM(P81:P87)</f>
        <v>0</v>
      </c>
      <c r="Q80" s="214"/>
      <c r="R80" s="215">
        <f>SUM(R81:R87)</f>
        <v>0</v>
      </c>
      <c r="S80" s="214"/>
      <c r="T80" s="216">
        <f>SUM(T81:T87)</f>
        <v>0</v>
      </c>
      <c r="AR80" s="217" t="s">
        <v>152</v>
      </c>
      <c r="AT80" s="218" t="s">
        <v>81</v>
      </c>
      <c r="AU80" s="218" t="s">
        <v>90</v>
      </c>
      <c r="AY80" s="217" t="s">
        <v>145</v>
      </c>
      <c r="BK80" s="219">
        <f>SUM(BK81:BK87)</f>
        <v>0</v>
      </c>
    </row>
    <row r="81" s="1" customFormat="1" ht="25.5" customHeight="1">
      <c r="B81" s="47"/>
      <c r="C81" s="222" t="s">
        <v>90</v>
      </c>
      <c r="D81" s="222" t="s">
        <v>147</v>
      </c>
      <c r="E81" s="223" t="s">
        <v>863</v>
      </c>
      <c r="F81" s="224" t="s">
        <v>864</v>
      </c>
      <c r="G81" s="225" t="s">
        <v>851</v>
      </c>
      <c r="H81" s="226">
        <v>1</v>
      </c>
      <c r="I81" s="227"/>
      <c r="J81" s="228">
        <f>ROUND(I81*H81,2)</f>
        <v>0</v>
      </c>
      <c r="K81" s="224" t="s">
        <v>80</v>
      </c>
      <c r="L81" s="73"/>
      <c r="M81" s="229" t="s">
        <v>80</v>
      </c>
      <c r="N81" s="230" t="s">
        <v>52</v>
      </c>
      <c r="O81" s="48"/>
      <c r="P81" s="231">
        <f>O81*H81</f>
        <v>0</v>
      </c>
      <c r="Q81" s="231">
        <v>0</v>
      </c>
      <c r="R81" s="231">
        <f>Q81*H81</f>
        <v>0</v>
      </c>
      <c r="S81" s="231">
        <v>0</v>
      </c>
      <c r="T81" s="232">
        <f>S81*H81</f>
        <v>0</v>
      </c>
      <c r="AR81" s="24" t="s">
        <v>865</v>
      </c>
      <c r="AT81" s="24" t="s">
        <v>147</v>
      </c>
      <c r="AU81" s="24" t="s">
        <v>92</v>
      </c>
      <c r="AY81" s="24" t="s">
        <v>145</v>
      </c>
      <c r="BE81" s="233">
        <f>IF(N81="základní",J81,0)</f>
        <v>0</v>
      </c>
      <c r="BF81" s="233">
        <f>IF(N81="snížená",J81,0)</f>
        <v>0</v>
      </c>
      <c r="BG81" s="233">
        <f>IF(N81="zákl. přenesená",J81,0)</f>
        <v>0</v>
      </c>
      <c r="BH81" s="233">
        <f>IF(N81="sníž. přenesená",J81,0)</f>
        <v>0</v>
      </c>
      <c r="BI81" s="233">
        <f>IF(N81="nulová",J81,0)</f>
        <v>0</v>
      </c>
      <c r="BJ81" s="24" t="s">
        <v>90</v>
      </c>
      <c r="BK81" s="233">
        <f>ROUND(I81*H81,2)</f>
        <v>0</v>
      </c>
      <c r="BL81" s="24" t="s">
        <v>865</v>
      </c>
      <c r="BM81" s="24" t="s">
        <v>866</v>
      </c>
    </row>
    <row r="82" s="1" customFormat="1" ht="16.5" customHeight="1">
      <c r="B82" s="47"/>
      <c r="C82" s="222" t="s">
        <v>92</v>
      </c>
      <c r="D82" s="222" t="s">
        <v>147</v>
      </c>
      <c r="E82" s="223" t="s">
        <v>867</v>
      </c>
      <c r="F82" s="224" t="s">
        <v>868</v>
      </c>
      <c r="G82" s="225" t="s">
        <v>851</v>
      </c>
      <c r="H82" s="226">
        <v>1</v>
      </c>
      <c r="I82" s="227"/>
      <c r="J82" s="228">
        <f>ROUND(I82*H82,2)</f>
        <v>0</v>
      </c>
      <c r="K82" s="224" t="s">
        <v>80</v>
      </c>
      <c r="L82" s="73"/>
      <c r="M82" s="229" t="s">
        <v>80</v>
      </c>
      <c r="N82" s="230" t="s">
        <v>52</v>
      </c>
      <c r="O82" s="48"/>
      <c r="P82" s="231">
        <f>O82*H82</f>
        <v>0</v>
      </c>
      <c r="Q82" s="231">
        <v>0</v>
      </c>
      <c r="R82" s="231">
        <f>Q82*H82</f>
        <v>0</v>
      </c>
      <c r="S82" s="231">
        <v>0</v>
      </c>
      <c r="T82" s="232">
        <f>S82*H82</f>
        <v>0</v>
      </c>
      <c r="AR82" s="24" t="s">
        <v>865</v>
      </c>
      <c r="AT82" s="24" t="s">
        <v>147</v>
      </c>
      <c r="AU82" s="24" t="s">
        <v>92</v>
      </c>
      <c r="AY82" s="24" t="s">
        <v>145</v>
      </c>
      <c r="BE82" s="233">
        <f>IF(N82="základní",J82,0)</f>
        <v>0</v>
      </c>
      <c r="BF82" s="233">
        <f>IF(N82="snížená",J82,0)</f>
        <v>0</v>
      </c>
      <c r="BG82" s="233">
        <f>IF(N82="zákl. přenesená",J82,0)</f>
        <v>0</v>
      </c>
      <c r="BH82" s="233">
        <f>IF(N82="sníž. přenesená",J82,0)</f>
        <v>0</v>
      </c>
      <c r="BI82" s="233">
        <f>IF(N82="nulová",J82,0)</f>
        <v>0</v>
      </c>
      <c r="BJ82" s="24" t="s">
        <v>90</v>
      </c>
      <c r="BK82" s="233">
        <f>ROUND(I82*H82,2)</f>
        <v>0</v>
      </c>
      <c r="BL82" s="24" t="s">
        <v>865</v>
      </c>
      <c r="BM82" s="24" t="s">
        <v>869</v>
      </c>
    </row>
    <row r="83" s="1" customFormat="1" ht="16.5" customHeight="1">
      <c r="B83" s="47"/>
      <c r="C83" s="222" t="s">
        <v>167</v>
      </c>
      <c r="D83" s="222" t="s">
        <v>147</v>
      </c>
      <c r="E83" s="223" t="s">
        <v>870</v>
      </c>
      <c r="F83" s="224" t="s">
        <v>871</v>
      </c>
      <c r="G83" s="225" t="s">
        <v>851</v>
      </c>
      <c r="H83" s="226">
        <v>1</v>
      </c>
      <c r="I83" s="227"/>
      <c r="J83" s="228">
        <f>ROUND(I83*H83,2)</f>
        <v>0</v>
      </c>
      <c r="K83" s="224" t="s">
        <v>80</v>
      </c>
      <c r="L83" s="73"/>
      <c r="M83" s="229" t="s">
        <v>80</v>
      </c>
      <c r="N83" s="230" t="s">
        <v>52</v>
      </c>
      <c r="O83" s="48"/>
      <c r="P83" s="231">
        <f>O83*H83</f>
        <v>0</v>
      </c>
      <c r="Q83" s="231">
        <v>0</v>
      </c>
      <c r="R83" s="231">
        <f>Q83*H83</f>
        <v>0</v>
      </c>
      <c r="S83" s="231">
        <v>0</v>
      </c>
      <c r="T83" s="232">
        <f>S83*H83</f>
        <v>0</v>
      </c>
      <c r="AR83" s="24" t="s">
        <v>865</v>
      </c>
      <c r="AT83" s="24" t="s">
        <v>147</v>
      </c>
      <c r="AU83" s="24" t="s">
        <v>92</v>
      </c>
      <c r="AY83" s="24" t="s">
        <v>145</v>
      </c>
      <c r="BE83" s="233">
        <f>IF(N83="základní",J83,0)</f>
        <v>0</v>
      </c>
      <c r="BF83" s="233">
        <f>IF(N83="snížená",J83,0)</f>
        <v>0</v>
      </c>
      <c r="BG83" s="233">
        <f>IF(N83="zákl. přenesená",J83,0)</f>
        <v>0</v>
      </c>
      <c r="BH83" s="233">
        <f>IF(N83="sníž. přenesená",J83,0)</f>
        <v>0</v>
      </c>
      <c r="BI83" s="233">
        <f>IF(N83="nulová",J83,0)</f>
        <v>0</v>
      </c>
      <c r="BJ83" s="24" t="s">
        <v>90</v>
      </c>
      <c r="BK83" s="233">
        <f>ROUND(I83*H83,2)</f>
        <v>0</v>
      </c>
      <c r="BL83" s="24" t="s">
        <v>865</v>
      </c>
      <c r="BM83" s="24" t="s">
        <v>872</v>
      </c>
    </row>
    <row r="84" s="1" customFormat="1" ht="16.5" customHeight="1">
      <c r="B84" s="47"/>
      <c r="C84" s="222" t="s">
        <v>152</v>
      </c>
      <c r="D84" s="222" t="s">
        <v>147</v>
      </c>
      <c r="E84" s="223" t="s">
        <v>873</v>
      </c>
      <c r="F84" s="224" t="s">
        <v>874</v>
      </c>
      <c r="G84" s="225" t="s">
        <v>851</v>
      </c>
      <c r="H84" s="226">
        <v>1</v>
      </c>
      <c r="I84" s="227"/>
      <c r="J84" s="228">
        <f>ROUND(I84*H84,2)</f>
        <v>0</v>
      </c>
      <c r="K84" s="224" t="s">
        <v>80</v>
      </c>
      <c r="L84" s="73"/>
      <c r="M84" s="229" t="s">
        <v>80</v>
      </c>
      <c r="N84" s="230" t="s">
        <v>52</v>
      </c>
      <c r="O84" s="48"/>
      <c r="P84" s="231">
        <f>O84*H84</f>
        <v>0</v>
      </c>
      <c r="Q84" s="231">
        <v>0</v>
      </c>
      <c r="R84" s="231">
        <f>Q84*H84</f>
        <v>0</v>
      </c>
      <c r="S84" s="231">
        <v>0</v>
      </c>
      <c r="T84" s="232">
        <f>S84*H84</f>
        <v>0</v>
      </c>
      <c r="AR84" s="24" t="s">
        <v>865</v>
      </c>
      <c r="AT84" s="24" t="s">
        <v>147</v>
      </c>
      <c r="AU84" s="24" t="s">
        <v>92</v>
      </c>
      <c r="AY84" s="24" t="s">
        <v>145</v>
      </c>
      <c r="BE84" s="233">
        <f>IF(N84="základní",J84,0)</f>
        <v>0</v>
      </c>
      <c r="BF84" s="233">
        <f>IF(N84="snížená",J84,0)</f>
        <v>0</v>
      </c>
      <c r="BG84" s="233">
        <f>IF(N84="zákl. přenesená",J84,0)</f>
        <v>0</v>
      </c>
      <c r="BH84" s="233">
        <f>IF(N84="sníž. přenesená",J84,0)</f>
        <v>0</v>
      </c>
      <c r="BI84" s="233">
        <f>IF(N84="nulová",J84,0)</f>
        <v>0</v>
      </c>
      <c r="BJ84" s="24" t="s">
        <v>90</v>
      </c>
      <c r="BK84" s="233">
        <f>ROUND(I84*H84,2)</f>
        <v>0</v>
      </c>
      <c r="BL84" s="24" t="s">
        <v>865</v>
      </c>
      <c r="BM84" s="24" t="s">
        <v>875</v>
      </c>
    </row>
    <row r="85" s="1" customFormat="1" ht="16.5" customHeight="1">
      <c r="B85" s="47"/>
      <c r="C85" s="222" t="s">
        <v>180</v>
      </c>
      <c r="D85" s="222" t="s">
        <v>147</v>
      </c>
      <c r="E85" s="223" t="s">
        <v>876</v>
      </c>
      <c r="F85" s="224" t="s">
        <v>877</v>
      </c>
      <c r="G85" s="225" t="s">
        <v>851</v>
      </c>
      <c r="H85" s="226">
        <v>1</v>
      </c>
      <c r="I85" s="227"/>
      <c r="J85" s="228">
        <f>ROUND(I85*H85,2)</f>
        <v>0</v>
      </c>
      <c r="K85" s="224" t="s">
        <v>80</v>
      </c>
      <c r="L85" s="73"/>
      <c r="M85" s="229" t="s">
        <v>80</v>
      </c>
      <c r="N85" s="230" t="s">
        <v>52</v>
      </c>
      <c r="O85" s="48"/>
      <c r="P85" s="231">
        <f>O85*H85</f>
        <v>0</v>
      </c>
      <c r="Q85" s="231">
        <v>0</v>
      </c>
      <c r="R85" s="231">
        <f>Q85*H85</f>
        <v>0</v>
      </c>
      <c r="S85" s="231">
        <v>0</v>
      </c>
      <c r="T85" s="232">
        <f>S85*H85</f>
        <v>0</v>
      </c>
      <c r="AR85" s="24" t="s">
        <v>865</v>
      </c>
      <c r="AT85" s="24" t="s">
        <v>147</v>
      </c>
      <c r="AU85" s="24" t="s">
        <v>92</v>
      </c>
      <c r="AY85" s="24" t="s">
        <v>145</v>
      </c>
      <c r="BE85" s="233">
        <f>IF(N85="základní",J85,0)</f>
        <v>0</v>
      </c>
      <c r="BF85" s="233">
        <f>IF(N85="snížená",J85,0)</f>
        <v>0</v>
      </c>
      <c r="BG85" s="233">
        <f>IF(N85="zákl. přenesená",J85,0)</f>
        <v>0</v>
      </c>
      <c r="BH85" s="233">
        <f>IF(N85="sníž. přenesená",J85,0)</f>
        <v>0</v>
      </c>
      <c r="BI85" s="233">
        <f>IF(N85="nulová",J85,0)</f>
        <v>0</v>
      </c>
      <c r="BJ85" s="24" t="s">
        <v>90</v>
      </c>
      <c r="BK85" s="233">
        <f>ROUND(I85*H85,2)</f>
        <v>0</v>
      </c>
      <c r="BL85" s="24" t="s">
        <v>865</v>
      </c>
      <c r="BM85" s="24" t="s">
        <v>878</v>
      </c>
    </row>
    <row r="86" s="1" customFormat="1" ht="16.5" customHeight="1">
      <c r="B86" s="47"/>
      <c r="C86" s="222" t="s">
        <v>187</v>
      </c>
      <c r="D86" s="222" t="s">
        <v>147</v>
      </c>
      <c r="E86" s="223" t="s">
        <v>879</v>
      </c>
      <c r="F86" s="224" t="s">
        <v>880</v>
      </c>
      <c r="G86" s="225" t="s">
        <v>851</v>
      </c>
      <c r="H86" s="226">
        <v>1</v>
      </c>
      <c r="I86" s="227"/>
      <c r="J86" s="228">
        <f>ROUND(I86*H86,2)</f>
        <v>0</v>
      </c>
      <c r="K86" s="224" t="s">
        <v>80</v>
      </c>
      <c r="L86" s="73"/>
      <c r="M86" s="229" t="s">
        <v>80</v>
      </c>
      <c r="N86" s="230" t="s">
        <v>52</v>
      </c>
      <c r="O86" s="48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AR86" s="24" t="s">
        <v>865</v>
      </c>
      <c r="AT86" s="24" t="s">
        <v>147</v>
      </c>
      <c r="AU86" s="24" t="s">
        <v>92</v>
      </c>
      <c r="AY86" s="24" t="s">
        <v>145</v>
      </c>
      <c r="BE86" s="233">
        <f>IF(N86="základní",J86,0)</f>
        <v>0</v>
      </c>
      <c r="BF86" s="233">
        <f>IF(N86="snížená",J86,0)</f>
        <v>0</v>
      </c>
      <c r="BG86" s="233">
        <f>IF(N86="zákl. přenesená",J86,0)</f>
        <v>0</v>
      </c>
      <c r="BH86" s="233">
        <f>IF(N86="sníž. přenesená",J86,0)</f>
        <v>0</v>
      </c>
      <c r="BI86" s="233">
        <f>IF(N86="nulová",J86,0)</f>
        <v>0</v>
      </c>
      <c r="BJ86" s="24" t="s">
        <v>90</v>
      </c>
      <c r="BK86" s="233">
        <f>ROUND(I86*H86,2)</f>
        <v>0</v>
      </c>
      <c r="BL86" s="24" t="s">
        <v>865</v>
      </c>
      <c r="BM86" s="24" t="s">
        <v>881</v>
      </c>
    </row>
    <row r="87" s="1" customFormat="1" ht="16.5" customHeight="1">
      <c r="B87" s="47"/>
      <c r="C87" s="222" t="s">
        <v>193</v>
      </c>
      <c r="D87" s="222" t="s">
        <v>147</v>
      </c>
      <c r="E87" s="223" t="s">
        <v>882</v>
      </c>
      <c r="F87" s="224" t="s">
        <v>883</v>
      </c>
      <c r="G87" s="225" t="s">
        <v>851</v>
      </c>
      <c r="H87" s="226">
        <v>1</v>
      </c>
      <c r="I87" s="227"/>
      <c r="J87" s="228">
        <f>ROUND(I87*H87,2)</f>
        <v>0</v>
      </c>
      <c r="K87" s="224" t="s">
        <v>80</v>
      </c>
      <c r="L87" s="73"/>
      <c r="M87" s="229" t="s">
        <v>80</v>
      </c>
      <c r="N87" s="294" t="s">
        <v>52</v>
      </c>
      <c r="O87" s="295"/>
      <c r="P87" s="296">
        <f>O87*H87</f>
        <v>0</v>
      </c>
      <c r="Q87" s="296">
        <v>0</v>
      </c>
      <c r="R87" s="296">
        <f>Q87*H87</f>
        <v>0</v>
      </c>
      <c r="S87" s="296">
        <v>0</v>
      </c>
      <c r="T87" s="297">
        <f>S87*H87</f>
        <v>0</v>
      </c>
      <c r="AR87" s="24" t="s">
        <v>865</v>
      </c>
      <c r="AT87" s="24" t="s">
        <v>147</v>
      </c>
      <c r="AU87" s="24" t="s">
        <v>92</v>
      </c>
      <c r="AY87" s="24" t="s">
        <v>145</v>
      </c>
      <c r="BE87" s="233">
        <f>IF(N87="základní",J87,0)</f>
        <v>0</v>
      </c>
      <c r="BF87" s="233">
        <f>IF(N87="snížená",J87,0)</f>
        <v>0</v>
      </c>
      <c r="BG87" s="233">
        <f>IF(N87="zákl. přenesená",J87,0)</f>
        <v>0</v>
      </c>
      <c r="BH87" s="233">
        <f>IF(N87="sníž. přenesená",J87,0)</f>
        <v>0</v>
      </c>
      <c r="BI87" s="233">
        <f>IF(N87="nulová",J87,0)</f>
        <v>0</v>
      </c>
      <c r="BJ87" s="24" t="s">
        <v>90</v>
      </c>
      <c r="BK87" s="233">
        <f>ROUND(I87*H87,2)</f>
        <v>0</v>
      </c>
      <c r="BL87" s="24" t="s">
        <v>865</v>
      </c>
      <c r="BM87" s="24" t="s">
        <v>884</v>
      </c>
    </row>
    <row r="88" s="1" customFormat="1" ht="6.96" customHeight="1">
      <c r="B88" s="68"/>
      <c r="C88" s="69"/>
      <c r="D88" s="69"/>
      <c r="E88" s="69"/>
      <c r="F88" s="69"/>
      <c r="G88" s="69"/>
      <c r="H88" s="69"/>
      <c r="I88" s="167"/>
      <c r="J88" s="69"/>
      <c r="K88" s="69"/>
      <c r="L88" s="73"/>
    </row>
  </sheetData>
  <sheetProtection sheet="1" autoFilter="0" formatColumns="0" formatRows="0" objects="1" scenarios="1" spinCount="100000" saltValue="OmP5CXjUaidFzVa0mOmeqOoVe3+supMxHqfVYJUKn30hvNCnqaCg4B/mnYSKDixq34m21AZ6tsexjzAS5Dg1Xw==" hashValue="1QRipWuhdVZCPtWbvFi6RxrEiORcZmS3Ud0RvccY2B6RZsq5lYPDsgLocoqNpX6myrgDJIsMFojcOtSXJ9Hf8A==" algorithmName="SHA-512" password="CC35"/>
  <autoFilter ref="C77:K87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8" customWidth="1"/>
    <col min="2" max="2" width="1.664063" style="298" customWidth="1"/>
    <col min="3" max="4" width="5" style="298" customWidth="1"/>
    <col min="5" max="5" width="11.67" style="298" customWidth="1"/>
    <col min="6" max="6" width="9.17" style="298" customWidth="1"/>
    <col min="7" max="7" width="5" style="298" customWidth="1"/>
    <col min="8" max="8" width="77.83" style="298" customWidth="1"/>
    <col min="9" max="10" width="20" style="298" customWidth="1"/>
    <col min="11" max="11" width="1.664063" style="298" customWidth="1"/>
  </cols>
  <sheetData>
    <row r="1" ht="37.5" customHeight="1"/>
    <row r="2" ht="7.5" customHeight="1">
      <c r="B2" s="299"/>
      <c r="C2" s="300"/>
      <c r="D2" s="300"/>
      <c r="E2" s="300"/>
      <c r="F2" s="300"/>
      <c r="G2" s="300"/>
      <c r="H2" s="300"/>
      <c r="I2" s="300"/>
      <c r="J2" s="300"/>
      <c r="K2" s="301"/>
    </row>
    <row r="3" s="15" customFormat="1" ht="45" customHeight="1">
      <c r="B3" s="302"/>
      <c r="C3" s="303" t="s">
        <v>885</v>
      </c>
      <c r="D3" s="303"/>
      <c r="E3" s="303"/>
      <c r="F3" s="303"/>
      <c r="G3" s="303"/>
      <c r="H3" s="303"/>
      <c r="I3" s="303"/>
      <c r="J3" s="303"/>
      <c r="K3" s="304"/>
    </row>
    <row r="4" ht="25.5" customHeight="1">
      <c r="B4" s="305"/>
      <c r="C4" s="306" t="s">
        <v>886</v>
      </c>
      <c r="D4" s="306"/>
      <c r="E4" s="306"/>
      <c r="F4" s="306"/>
      <c r="G4" s="306"/>
      <c r="H4" s="306"/>
      <c r="I4" s="306"/>
      <c r="J4" s="306"/>
      <c r="K4" s="307"/>
    </row>
    <row r="5" ht="5.25" customHeight="1">
      <c r="B5" s="305"/>
      <c r="C5" s="308"/>
      <c r="D5" s="308"/>
      <c r="E5" s="308"/>
      <c r="F5" s="308"/>
      <c r="G5" s="308"/>
      <c r="H5" s="308"/>
      <c r="I5" s="308"/>
      <c r="J5" s="308"/>
      <c r="K5" s="307"/>
    </row>
    <row r="6" ht="15" customHeight="1">
      <c r="B6" s="305"/>
      <c r="C6" s="309" t="s">
        <v>887</v>
      </c>
      <c r="D6" s="309"/>
      <c r="E6" s="309"/>
      <c r="F6" s="309"/>
      <c r="G6" s="309"/>
      <c r="H6" s="309"/>
      <c r="I6" s="309"/>
      <c r="J6" s="309"/>
      <c r="K6" s="307"/>
    </row>
    <row r="7" ht="15" customHeight="1">
      <c r="B7" s="310"/>
      <c r="C7" s="309" t="s">
        <v>888</v>
      </c>
      <c r="D7" s="309"/>
      <c r="E7" s="309"/>
      <c r="F7" s="309"/>
      <c r="G7" s="309"/>
      <c r="H7" s="309"/>
      <c r="I7" s="309"/>
      <c r="J7" s="309"/>
      <c r="K7" s="307"/>
    </row>
    <row r="8" ht="12.75" customHeight="1">
      <c r="B8" s="310"/>
      <c r="C8" s="309"/>
      <c r="D8" s="309"/>
      <c r="E8" s="309"/>
      <c r="F8" s="309"/>
      <c r="G8" s="309"/>
      <c r="H8" s="309"/>
      <c r="I8" s="309"/>
      <c r="J8" s="309"/>
      <c r="K8" s="307"/>
    </row>
    <row r="9" ht="15" customHeight="1">
      <c r="B9" s="310"/>
      <c r="C9" s="309" t="s">
        <v>889</v>
      </c>
      <c r="D9" s="309"/>
      <c r="E9" s="309"/>
      <c r="F9" s="309"/>
      <c r="G9" s="309"/>
      <c r="H9" s="309"/>
      <c r="I9" s="309"/>
      <c r="J9" s="309"/>
      <c r="K9" s="307"/>
    </row>
    <row r="10" ht="15" customHeight="1">
      <c r="B10" s="310"/>
      <c r="C10" s="309"/>
      <c r="D10" s="309" t="s">
        <v>890</v>
      </c>
      <c r="E10" s="309"/>
      <c r="F10" s="309"/>
      <c r="G10" s="309"/>
      <c r="H10" s="309"/>
      <c r="I10" s="309"/>
      <c r="J10" s="309"/>
      <c r="K10" s="307"/>
    </row>
    <row r="11" ht="15" customHeight="1">
      <c r="B11" s="310"/>
      <c r="C11" s="311"/>
      <c r="D11" s="309" t="s">
        <v>891</v>
      </c>
      <c r="E11" s="309"/>
      <c r="F11" s="309"/>
      <c r="G11" s="309"/>
      <c r="H11" s="309"/>
      <c r="I11" s="309"/>
      <c r="J11" s="309"/>
      <c r="K11" s="307"/>
    </row>
    <row r="12" ht="12.75" customHeight="1">
      <c r="B12" s="310"/>
      <c r="C12" s="311"/>
      <c r="D12" s="311"/>
      <c r="E12" s="311"/>
      <c r="F12" s="311"/>
      <c r="G12" s="311"/>
      <c r="H12" s="311"/>
      <c r="I12" s="311"/>
      <c r="J12" s="311"/>
      <c r="K12" s="307"/>
    </row>
    <row r="13" ht="15" customHeight="1">
      <c r="B13" s="310"/>
      <c r="C13" s="311"/>
      <c r="D13" s="309" t="s">
        <v>892</v>
      </c>
      <c r="E13" s="309"/>
      <c r="F13" s="309"/>
      <c r="G13" s="309"/>
      <c r="H13" s="309"/>
      <c r="I13" s="309"/>
      <c r="J13" s="309"/>
      <c r="K13" s="307"/>
    </row>
    <row r="14" ht="15" customHeight="1">
      <c r="B14" s="310"/>
      <c r="C14" s="311"/>
      <c r="D14" s="309" t="s">
        <v>893</v>
      </c>
      <c r="E14" s="309"/>
      <c r="F14" s="309"/>
      <c r="G14" s="309"/>
      <c r="H14" s="309"/>
      <c r="I14" s="309"/>
      <c r="J14" s="309"/>
      <c r="K14" s="307"/>
    </row>
    <row r="15" ht="15" customHeight="1">
      <c r="B15" s="310"/>
      <c r="C15" s="311"/>
      <c r="D15" s="309" t="s">
        <v>894</v>
      </c>
      <c r="E15" s="309"/>
      <c r="F15" s="309"/>
      <c r="G15" s="309"/>
      <c r="H15" s="309"/>
      <c r="I15" s="309"/>
      <c r="J15" s="309"/>
      <c r="K15" s="307"/>
    </row>
    <row r="16" ht="15" customHeight="1">
      <c r="B16" s="310"/>
      <c r="C16" s="311"/>
      <c r="D16" s="311"/>
      <c r="E16" s="312" t="s">
        <v>89</v>
      </c>
      <c r="F16" s="309" t="s">
        <v>895</v>
      </c>
      <c r="G16" s="309"/>
      <c r="H16" s="309"/>
      <c r="I16" s="309"/>
      <c r="J16" s="309"/>
      <c r="K16" s="307"/>
    </row>
    <row r="17" ht="15" customHeight="1">
      <c r="B17" s="310"/>
      <c r="C17" s="311"/>
      <c r="D17" s="311"/>
      <c r="E17" s="312" t="s">
        <v>896</v>
      </c>
      <c r="F17" s="309" t="s">
        <v>897</v>
      </c>
      <c r="G17" s="309"/>
      <c r="H17" s="309"/>
      <c r="I17" s="309"/>
      <c r="J17" s="309"/>
      <c r="K17" s="307"/>
    </row>
    <row r="18" ht="15" customHeight="1">
      <c r="B18" s="310"/>
      <c r="C18" s="311"/>
      <c r="D18" s="311"/>
      <c r="E18" s="312" t="s">
        <v>898</v>
      </c>
      <c r="F18" s="309" t="s">
        <v>899</v>
      </c>
      <c r="G18" s="309"/>
      <c r="H18" s="309"/>
      <c r="I18" s="309"/>
      <c r="J18" s="309"/>
      <c r="K18" s="307"/>
    </row>
    <row r="19" ht="15" customHeight="1">
      <c r="B19" s="310"/>
      <c r="C19" s="311"/>
      <c r="D19" s="311"/>
      <c r="E19" s="312" t="s">
        <v>101</v>
      </c>
      <c r="F19" s="309" t="s">
        <v>848</v>
      </c>
      <c r="G19" s="309"/>
      <c r="H19" s="309"/>
      <c r="I19" s="309"/>
      <c r="J19" s="309"/>
      <c r="K19" s="307"/>
    </row>
    <row r="20" ht="15" customHeight="1">
      <c r="B20" s="310"/>
      <c r="C20" s="311"/>
      <c r="D20" s="311"/>
      <c r="E20" s="312" t="s">
        <v>105</v>
      </c>
      <c r="F20" s="309" t="s">
        <v>312</v>
      </c>
      <c r="G20" s="309"/>
      <c r="H20" s="309"/>
      <c r="I20" s="309"/>
      <c r="J20" s="309"/>
      <c r="K20" s="307"/>
    </row>
    <row r="21" ht="15" customHeight="1">
      <c r="B21" s="310"/>
      <c r="C21" s="311"/>
      <c r="D21" s="311"/>
      <c r="E21" s="312" t="s">
        <v>900</v>
      </c>
      <c r="F21" s="309" t="s">
        <v>901</v>
      </c>
      <c r="G21" s="309"/>
      <c r="H21" s="309"/>
      <c r="I21" s="309"/>
      <c r="J21" s="309"/>
      <c r="K21" s="307"/>
    </row>
    <row r="22" ht="12.75" customHeight="1">
      <c r="B22" s="310"/>
      <c r="C22" s="311"/>
      <c r="D22" s="311"/>
      <c r="E22" s="311"/>
      <c r="F22" s="311"/>
      <c r="G22" s="311"/>
      <c r="H22" s="311"/>
      <c r="I22" s="311"/>
      <c r="J22" s="311"/>
      <c r="K22" s="307"/>
    </row>
    <row r="23" ht="15" customHeight="1">
      <c r="B23" s="310"/>
      <c r="C23" s="309" t="s">
        <v>902</v>
      </c>
      <c r="D23" s="309"/>
      <c r="E23" s="309"/>
      <c r="F23" s="309"/>
      <c r="G23" s="309"/>
      <c r="H23" s="309"/>
      <c r="I23" s="309"/>
      <c r="J23" s="309"/>
      <c r="K23" s="307"/>
    </row>
    <row r="24" ht="15" customHeight="1">
      <c r="B24" s="310"/>
      <c r="C24" s="309" t="s">
        <v>903</v>
      </c>
      <c r="D24" s="309"/>
      <c r="E24" s="309"/>
      <c r="F24" s="309"/>
      <c r="G24" s="309"/>
      <c r="H24" s="309"/>
      <c r="I24" s="309"/>
      <c r="J24" s="309"/>
      <c r="K24" s="307"/>
    </row>
    <row r="25" ht="15" customHeight="1">
      <c r="B25" s="310"/>
      <c r="C25" s="309"/>
      <c r="D25" s="309" t="s">
        <v>904</v>
      </c>
      <c r="E25" s="309"/>
      <c r="F25" s="309"/>
      <c r="G25" s="309"/>
      <c r="H25" s="309"/>
      <c r="I25" s="309"/>
      <c r="J25" s="309"/>
      <c r="K25" s="307"/>
    </row>
    <row r="26" ht="15" customHeight="1">
      <c r="B26" s="310"/>
      <c r="C26" s="311"/>
      <c r="D26" s="309" t="s">
        <v>905</v>
      </c>
      <c r="E26" s="309"/>
      <c r="F26" s="309"/>
      <c r="G26" s="309"/>
      <c r="H26" s="309"/>
      <c r="I26" s="309"/>
      <c r="J26" s="309"/>
      <c r="K26" s="307"/>
    </row>
    <row r="27" ht="12.75" customHeight="1">
      <c r="B27" s="310"/>
      <c r="C27" s="311"/>
      <c r="D27" s="311"/>
      <c r="E27" s="311"/>
      <c r="F27" s="311"/>
      <c r="G27" s="311"/>
      <c r="H27" s="311"/>
      <c r="I27" s="311"/>
      <c r="J27" s="311"/>
      <c r="K27" s="307"/>
    </row>
    <row r="28" ht="15" customHeight="1">
      <c r="B28" s="310"/>
      <c r="C28" s="311"/>
      <c r="D28" s="309" t="s">
        <v>906</v>
      </c>
      <c r="E28" s="309"/>
      <c r="F28" s="309"/>
      <c r="G28" s="309"/>
      <c r="H28" s="309"/>
      <c r="I28" s="309"/>
      <c r="J28" s="309"/>
      <c r="K28" s="307"/>
    </row>
    <row r="29" ht="15" customHeight="1">
      <c r="B29" s="310"/>
      <c r="C29" s="311"/>
      <c r="D29" s="309" t="s">
        <v>907</v>
      </c>
      <c r="E29" s="309"/>
      <c r="F29" s="309"/>
      <c r="G29" s="309"/>
      <c r="H29" s="309"/>
      <c r="I29" s="309"/>
      <c r="J29" s="309"/>
      <c r="K29" s="307"/>
    </row>
    <row r="30" ht="12.75" customHeight="1">
      <c r="B30" s="310"/>
      <c r="C30" s="311"/>
      <c r="D30" s="311"/>
      <c r="E30" s="311"/>
      <c r="F30" s="311"/>
      <c r="G30" s="311"/>
      <c r="H30" s="311"/>
      <c r="I30" s="311"/>
      <c r="J30" s="311"/>
      <c r="K30" s="307"/>
    </row>
    <row r="31" ht="15" customHeight="1">
      <c r="B31" s="310"/>
      <c r="C31" s="311"/>
      <c r="D31" s="309" t="s">
        <v>908</v>
      </c>
      <c r="E31" s="309"/>
      <c r="F31" s="309"/>
      <c r="G31" s="309"/>
      <c r="H31" s="309"/>
      <c r="I31" s="309"/>
      <c r="J31" s="309"/>
      <c r="K31" s="307"/>
    </row>
    <row r="32" ht="15" customHeight="1">
      <c r="B32" s="310"/>
      <c r="C32" s="311"/>
      <c r="D32" s="309" t="s">
        <v>909</v>
      </c>
      <c r="E32" s="309"/>
      <c r="F32" s="309"/>
      <c r="G32" s="309"/>
      <c r="H32" s="309"/>
      <c r="I32" s="309"/>
      <c r="J32" s="309"/>
      <c r="K32" s="307"/>
    </row>
    <row r="33" ht="15" customHeight="1">
      <c r="B33" s="310"/>
      <c r="C33" s="311"/>
      <c r="D33" s="309" t="s">
        <v>910</v>
      </c>
      <c r="E33" s="309"/>
      <c r="F33" s="309"/>
      <c r="G33" s="309"/>
      <c r="H33" s="309"/>
      <c r="I33" s="309"/>
      <c r="J33" s="309"/>
      <c r="K33" s="307"/>
    </row>
    <row r="34" ht="15" customHeight="1">
      <c r="B34" s="310"/>
      <c r="C34" s="311"/>
      <c r="D34" s="309"/>
      <c r="E34" s="313" t="s">
        <v>130</v>
      </c>
      <c r="F34" s="309"/>
      <c r="G34" s="309" t="s">
        <v>911</v>
      </c>
      <c r="H34" s="309"/>
      <c r="I34" s="309"/>
      <c r="J34" s="309"/>
      <c r="K34" s="307"/>
    </row>
    <row r="35" ht="30.75" customHeight="1">
      <c r="B35" s="310"/>
      <c r="C35" s="311"/>
      <c r="D35" s="309"/>
      <c r="E35" s="313" t="s">
        <v>912</v>
      </c>
      <c r="F35" s="309"/>
      <c r="G35" s="309" t="s">
        <v>913</v>
      </c>
      <c r="H35" s="309"/>
      <c r="I35" s="309"/>
      <c r="J35" s="309"/>
      <c r="K35" s="307"/>
    </row>
    <row r="36" ht="15" customHeight="1">
      <c r="B36" s="310"/>
      <c r="C36" s="311"/>
      <c r="D36" s="309"/>
      <c r="E36" s="313" t="s">
        <v>62</v>
      </c>
      <c r="F36" s="309"/>
      <c r="G36" s="309" t="s">
        <v>914</v>
      </c>
      <c r="H36" s="309"/>
      <c r="I36" s="309"/>
      <c r="J36" s="309"/>
      <c r="K36" s="307"/>
    </row>
    <row r="37" ht="15" customHeight="1">
      <c r="B37" s="310"/>
      <c r="C37" s="311"/>
      <c r="D37" s="309"/>
      <c r="E37" s="313" t="s">
        <v>131</v>
      </c>
      <c r="F37" s="309"/>
      <c r="G37" s="309" t="s">
        <v>915</v>
      </c>
      <c r="H37" s="309"/>
      <c r="I37" s="309"/>
      <c r="J37" s="309"/>
      <c r="K37" s="307"/>
    </row>
    <row r="38" ht="15" customHeight="1">
      <c r="B38" s="310"/>
      <c r="C38" s="311"/>
      <c r="D38" s="309"/>
      <c r="E38" s="313" t="s">
        <v>132</v>
      </c>
      <c r="F38" s="309"/>
      <c r="G38" s="309" t="s">
        <v>916</v>
      </c>
      <c r="H38" s="309"/>
      <c r="I38" s="309"/>
      <c r="J38" s="309"/>
      <c r="K38" s="307"/>
    </row>
    <row r="39" ht="15" customHeight="1">
      <c r="B39" s="310"/>
      <c r="C39" s="311"/>
      <c r="D39" s="309"/>
      <c r="E39" s="313" t="s">
        <v>133</v>
      </c>
      <c r="F39" s="309"/>
      <c r="G39" s="309" t="s">
        <v>917</v>
      </c>
      <c r="H39" s="309"/>
      <c r="I39" s="309"/>
      <c r="J39" s="309"/>
      <c r="K39" s="307"/>
    </row>
    <row r="40" ht="15" customHeight="1">
      <c r="B40" s="310"/>
      <c r="C40" s="311"/>
      <c r="D40" s="309"/>
      <c r="E40" s="313" t="s">
        <v>918</v>
      </c>
      <c r="F40" s="309"/>
      <c r="G40" s="309" t="s">
        <v>919</v>
      </c>
      <c r="H40" s="309"/>
      <c r="I40" s="309"/>
      <c r="J40" s="309"/>
      <c r="K40" s="307"/>
    </row>
    <row r="41" ht="15" customHeight="1">
      <c r="B41" s="310"/>
      <c r="C41" s="311"/>
      <c r="D41" s="309"/>
      <c r="E41" s="313"/>
      <c r="F41" s="309"/>
      <c r="G41" s="309" t="s">
        <v>920</v>
      </c>
      <c r="H41" s="309"/>
      <c r="I41" s="309"/>
      <c r="J41" s="309"/>
      <c r="K41" s="307"/>
    </row>
    <row r="42" ht="15" customHeight="1">
      <c r="B42" s="310"/>
      <c r="C42" s="311"/>
      <c r="D42" s="309"/>
      <c r="E42" s="313" t="s">
        <v>921</v>
      </c>
      <c r="F42" s="309"/>
      <c r="G42" s="309" t="s">
        <v>922</v>
      </c>
      <c r="H42" s="309"/>
      <c r="I42" s="309"/>
      <c r="J42" s="309"/>
      <c r="K42" s="307"/>
    </row>
    <row r="43" ht="15" customHeight="1">
      <c r="B43" s="310"/>
      <c r="C43" s="311"/>
      <c r="D43" s="309"/>
      <c r="E43" s="313" t="s">
        <v>135</v>
      </c>
      <c r="F43" s="309"/>
      <c r="G43" s="309" t="s">
        <v>923</v>
      </c>
      <c r="H43" s="309"/>
      <c r="I43" s="309"/>
      <c r="J43" s="309"/>
      <c r="K43" s="307"/>
    </row>
    <row r="44" ht="12.75" customHeight="1">
      <c r="B44" s="310"/>
      <c r="C44" s="311"/>
      <c r="D44" s="309"/>
      <c r="E44" s="309"/>
      <c r="F44" s="309"/>
      <c r="G44" s="309"/>
      <c r="H44" s="309"/>
      <c r="I44" s="309"/>
      <c r="J44" s="309"/>
      <c r="K44" s="307"/>
    </row>
    <row r="45" ht="15" customHeight="1">
      <c r="B45" s="310"/>
      <c r="C45" s="311"/>
      <c r="D45" s="309" t="s">
        <v>924</v>
      </c>
      <c r="E45" s="309"/>
      <c r="F45" s="309"/>
      <c r="G45" s="309"/>
      <c r="H45" s="309"/>
      <c r="I45" s="309"/>
      <c r="J45" s="309"/>
      <c r="K45" s="307"/>
    </row>
    <row r="46" ht="15" customHeight="1">
      <c r="B46" s="310"/>
      <c r="C46" s="311"/>
      <c r="D46" s="311"/>
      <c r="E46" s="309" t="s">
        <v>925</v>
      </c>
      <c r="F46" s="309"/>
      <c r="G46" s="309"/>
      <c r="H46" s="309"/>
      <c r="I46" s="309"/>
      <c r="J46" s="309"/>
      <c r="K46" s="307"/>
    </row>
    <row r="47" ht="15" customHeight="1">
      <c r="B47" s="310"/>
      <c r="C47" s="311"/>
      <c r="D47" s="311"/>
      <c r="E47" s="309" t="s">
        <v>926</v>
      </c>
      <c r="F47" s="309"/>
      <c r="G47" s="309"/>
      <c r="H47" s="309"/>
      <c r="I47" s="309"/>
      <c r="J47" s="309"/>
      <c r="K47" s="307"/>
    </row>
    <row r="48" ht="15" customHeight="1">
      <c r="B48" s="310"/>
      <c r="C48" s="311"/>
      <c r="D48" s="311"/>
      <c r="E48" s="309" t="s">
        <v>927</v>
      </c>
      <c r="F48" s="309"/>
      <c r="G48" s="309"/>
      <c r="H48" s="309"/>
      <c r="I48" s="309"/>
      <c r="J48" s="309"/>
      <c r="K48" s="307"/>
    </row>
    <row r="49" ht="15" customHeight="1">
      <c r="B49" s="310"/>
      <c r="C49" s="311"/>
      <c r="D49" s="309" t="s">
        <v>928</v>
      </c>
      <c r="E49" s="309"/>
      <c r="F49" s="309"/>
      <c r="G49" s="309"/>
      <c r="H49" s="309"/>
      <c r="I49" s="309"/>
      <c r="J49" s="309"/>
      <c r="K49" s="307"/>
    </row>
    <row r="50" ht="25.5" customHeight="1">
      <c r="B50" s="305"/>
      <c r="C50" s="306" t="s">
        <v>929</v>
      </c>
      <c r="D50" s="306"/>
      <c r="E50" s="306"/>
      <c r="F50" s="306"/>
      <c r="G50" s="306"/>
      <c r="H50" s="306"/>
      <c r="I50" s="306"/>
      <c r="J50" s="306"/>
      <c r="K50" s="307"/>
    </row>
    <row r="51" ht="5.25" customHeight="1">
      <c r="B51" s="305"/>
      <c r="C51" s="308"/>
      <c r="D51" s="308"/>
      <c r="E51" s="308"/>
      <c r="F51" s="308"/>
      <c r="G51" s="308"/>
      <c r="H51" s="308"/>
      <c r="I51" s="308"/>
      <c r="J51" s="308"/>
      <c r="K51" s="307"/>
    </row>
    <row r="52" ht="15" customHeight="1">
      <c r="B52" s="305"/>
      <c r="C52" s="309" t="s">
        <v>930</v>
      </c>
      <c r="D52" s="309"/>
      <c r="E52" s="309"/>
      <c r="F52" s="309"/>
      <c r="G52" s="309"/>
      <c r="H52" s="309"/>
      <c r="I52" s="309"/>
      <c r="J52" s="309"/>
      <c r="K52" s="307"/>
    </row>
    <row r="53" ht="15" customHeight="1">
      <c r="B53" s="305"/>
      <c r="C53" s="309" t="s">
        <v>931</v>
      </c>
      <c r="D53" s="309"/>
      <c r="E53" s="309"/>
      <c r="F53" s="309"/>
      <c r="G53" s="309"/>
      <c r="H53" s="309"/>
      <c r="I53" s="309"/>
      <c r="J53" s="309"/>
      <c r="K53" s="307"/>
    </row>
    <row r="54" ht="12.75" customHeight="1">
      <c r="B54" s="305"/>
      <c r="C54" s="309"/>
      <c r="D54" s="309"/>
      <c r="E54" s="309"/>
      <c r="F54" s="309"/>
      <c r="G54" s="309"/>
      <c r="H54" s="309"/>
      <c r="I54" s="309"/>
      <c r="J54" s="309"/>
      <c r="K54" s="307"/>
    </row>
    <row r="55" ht="15" customHeight="1">
      <c r="B55" s="305"/>
      <c r="C55" s="309" t="s">
        <v>932</v>
      </c>
      <c r="D55" s="309"/>
      <c r="E55" s="309"/>
      <c r="F55" s="309"/>
      <c r="G55" s="309"/>
      <c r="H55" s="309"/>
      <c r="I55" s="309"/>
      <c r="J55" s="309"/>
      <c r="K55" s="307"/>
    </row>
    <row r="56" ht="15" customHeight="1">
      <c r="B56" s="305"/>
      <c r="C56" s="311"/>
      <c r="D56" s="309" t="s">
        <v>933</v>
      </c>
      <c r="E56" s="309"/>
      <c r="F56" s="309"/>
      <c r="G56" s="309"/>
      <c r="H56" s="309"/>
      <c r="I56" s="309"/>
      <c r="J56" s="309"/>
      <c r="K56" s="307"/>
    </row>
    <row r="57" ht="15" customHeight="1">
      <c r="B57" s="305"/>
      <c r="C57" s="311"/>
      <c r="D57" s="309" t="s">
        <v>934</v>
      </c>
      <c r="E57" s="309"/>
      <c r="F57" s="309"/>
      <c r="G57" s="309"/>
      <c r="H57" s="309"/>
      <c r="I57" s="309"/>
      <c r="J57" s="309"/>
      <c r="K57" s="307"/>
    </row>
    <row r="58" ht="15" customHeight="1">
      <c r="B58" s="305"/>
      <c r="C58" s="311"/>
      <c r="D58" s="309" t="s">
        <v>935</v>
      </c>
      <c r="E58" s="309"/>
      <c r="F58" s="309"/>
      <c r="G58" s="309"/>
      <c r="H58" s="309"/>
      <c r="I58" s="309"/>
      <c r="J58" s="309"/>
      <c r="K58" s="307"/>
    </row>
    <row r="59" ht="15" customHeight="1">
      <c r="B59" s="305"/>
      <c r="C59" s="311"/>
      <c r="D59" s="309" t="s">
        <v>936</v>
      </c>
      <c r="E59" s="309"/>
      <c r="F59" s="309"/>
      <c r="G59" s="309"/>
      <c r="H59" s="309"/>
      <c r="I59" s="309"/>
      <c r="J59" s="309"/>
      <c r="K59" s="307"/>
    </row>
    <row r="60" ht="15" customHeight="1">
      <c r="B60" s="305"/>
      <c r="C60" s="311"/>
      <c r="D60" s="314" t="s">
        <v>937</v>
      </c>
      <c r="E60" s="314"/>
      <c r="F60" s="314"/>
      <c r="G60" s="314"/>
      <c r="H60" s="314"/>
      <c r="I60" s="314"/>
      <c r="J60" s="314"/>
      <c r="K60" s="307"/>
    </row>
    <row r="61" ht="15" customHeight="1">
      <c r="B61" s="305"/>
      <c r="C61" s="311"/>
      <c r="D61" s="309" t="s">
        <v>938</v>
      </c>
      <c r="E61" s="309"/>
      <c r="F61" s="309"/>
      <c r="G61" s="309"/>
      <c r="H61" s="309"/>
      <c r="I61" s="309"/>
      <c r="J61" s="309"/>
      <c r="K61" s="307"/>
    </row>
    <row r="62" ht="12.75" customHeight="1">
      <c r="B62" s="305"/>
      <c r="C62" s="311"/>
      <c r="D62" s="311"/>
      <c r="E62" s="315"/>
      <c r="F62" s="311"/>
      <c r="G62" s="311"/>
      <c r="H62" s="311"/>
      <c r="I62" s="311"/>
      <c r="J62" s="311"/>
      <c r="K62" s="307"/>
    </row>
    <row r="63" ht="15" customHeight="1">
      <c r="B63" s="305"/>
      <c r="C63" s="311"/>
      <c r="D63" s="309" t="s">
        <v>939</v>
      </c>
      <c r="E63" s="309"/>
      <c r="F63" s="309"/>
      <c r="G63" s="309"/>
      <c r="H63" s="309"/>
      <c r="I63" s="309"/>
      <c r="J63" s="309"/>
      <c r="K63" s="307"/>
    </row>
    <row r="64" ht="15" customHeight="1">
      <c r="B64" s="305"/>
      <c r="C64" s="311"/>
      <c r="D64" s="314" t="s">
        <v>940</v>
      </c>
      <c r="E64" s="314"/>
      <c r="F64" s="314"/>
      <c r="G64" s="314"/>
      <c r="H64" s="314"/>
      <c r="I64" s="314"/>
      <c r="J64" s="314"/>
      <c r="K64" s="307"/>
    </row>
    <row r="65" ht="15" customHeight="1">
      <c r="B65" s="305"/>
      <c r="C65" s="311"/>
      <c r="D65" s="309" t="s">
        <v>941</v>
      </c>
      <c r="E65" s="309"/>
      <c r="F65" s="309"/>
      <c r="G65" s="309"/>
      <c r="H65" s="309"/>
      <c r="I65" s="309"/>
      <c r="J65" s="309"/>
      <c r="K65" s="307"/>
    </row>
    <row r="66" ht="15" customHeight="1">
      <c r="B66" s="305"/>
      <c r="C66" s="311"/>
      <c r="D66" s="309" t="s">
        <v>942</v>
      </c>
      <c r="E66" s="309"/>
      <c r="F66" s="309"/>
      <c r="G66" s="309"/>
      <c r="H66" s="309"/>
      <c r="I66" s="309"/>
      <c r="J66" s="309"/>
      <c r="K66" s="307"/>
    </row>
    <row r="67" ht="15" customHeight="1">
      <c r="B67" s="305"/>
      <c r="C67" s="311"/>
      <c r="D67" s="309" t="s">
        <v>943</v>
      </c>
      <c r="E67" s="309"/>
      <c r="F67" s="309"/>
      <c r="G67" s="309"/>
      <c r="H67" s="309"/>
      <c r="I67" s="309"/>
      <c r="J67" s="309"/>
      <c r="K67" s="307"/>
    </row>
    <row r="68" ht="15" customHeight="1">
      <c r="B68" s="305"/>
      <c r="C68" s="311"/>
      <c r="D68" s="309" t="s">
        <v>944</v>
      </c>
      <c r="E68" s="309"/>
      <c r="F68" s="309"/>
      <c r="G68" s="309"/>
      <c r="H68" s="309"/>
      <c r="I68" s="309"/>
      <c r="J68" s="309"/>
      <c r="K68" s="307"/>
    </row>
    <row r="69" ht="12.75" customHeight="1">
      <c r="B69" s="316"/>
      <c r="C69" s="317"/>
      <c r="D69" s="317"/>
      <c r="E69" s="317"/>
      <c r="F69" s="317"/>
      <c r="G69" s="317"/>
      <c r="H69" s="317"/>
      <c r="I69" s="317"/>
      <c r="J69" s="317"/>
      <c r="K69" s="318"/>
    </row>
    <row r="70" ht="18.75" customHeight="1">
      <c r="B70" s="319"/>
      <c r="C70" s="319"/>
      <c r="D70" s="319"/>
      <c r="E70" s="319"/>
      <c r="F70" s="319"/>
      <c r="G70" s="319"/>
      <c r="H70" s="319"/>
      <c r="I70" s="319"/>
      <c r="J70" s="319"/>
      <c r="K70" s="320"/>
    </row>
    <row r="71" ht="18.75" customHeight="1">
      <c r="B71" s="320"/>
      <c r="C71" s="320"/>
      <c r="D71" s="320"/>
      <c r="E71" s="320"/>
      <c r="F71" s="320"/>
      <c r="G71" s="320"/>
      <c r="H71" s="320"/>
      <c r="I71" s="320"/>
      <c r="J71" s="320"/>
      <c r="K71" s="320"/>
    </row>
    <row r="72" ht="7.5" customHeight="1">
      <c r="B72" s="321"/>
      <c r="C72" s="322"/>
      <c r="D72" s="322"/>
      <c r="E72" s="322"/>
      <c r="F72" s="322"/>
      <c r="G72" s="322"/>
      <c r="H72" s="322"/>
      <c r="I72" s="322"/>
      <c r="J72" s="322"/>
      <c r="K72" s="323"/>
    </row>
    <row r="73" ht="45" customHeight="1">
      <c r="B73" s="324"/>
      <c r="C73" s="325" t="s">
        <v>111</v>
      </c>
      <c r="D73" s="325"/>
      <c r="E73" s="325"/>
      <c r="F73" s="325"/>
      <c r="G73" s="325"/>
      <c r="H73" s="325"/>
      <c r="I73" s="325"/>
      <c r="J73" s="325"/>
      <c r="K73" s="326"/>
    </row>
    <row r="74" ht="17.25" customHeight="1">
      <c r="B74" s="324"/>
      <c r="C74" s="327" t="s">
        <v>945</v>
      </c>
      <c r="D74" s="327"/>
      <c r="E74" s="327"/>
      <c r="F74" s="327" t="s">
        <v>946</v>
      </c>
      <c r="G74" s="328"/>
      <c r="H74" s="327" t="s">
        <v>131</v>
      </c>
      <c r="I74" s="327" t="s">
        <v>66</v>
      </c>
      <c r="J74" s="327" t="s">
        <v>947</v>
      </c>
      <c r="K74" s="326"/>
    </row>
    <row r="75" ht="17.25" customHeight="1">
      <c r="B75" s="324"/>
      <c r="C75" s="329" t="s">
        <v>948</v>
      </c>
      <c r="D75" s="329"/>
      <c r="E75" s="329"/>
      <c r="F75" s="330" t="s">
        <v>949</v>
      </c>
      <c r="G75" s="331"/>
      <c r="H75" s="329"/>
      <c r="I75" s="329"/>
      <c r="J75" s="329" t="s">
        <v>950</v>
      </c>
      <c r="K75" s="326"/>
    </row>
    <row r="76" ht="5.25" customHeight="1">
      <c r="B76" s="324"/>
      <c r="C76" s="332"/>
      <c r="D76" s="332"/>
      <c r="E76" s="332"/>
      <c r="F76" s="332"/>
      <c r="G76" s="333"/>
      <c r="H76" s="332"/>
      <c r="I76" s="332"/>
      <c r="J76" s="332"/>
      <c r="K76" s="326"/>
    </row>
    <row r="77" ht="15" customHeight="1">
      <c r="B77" s="324"/>
      <c r="C77" s="313" t="s">
        <v>62</v>
      </c>
      <c r="D77" s="332"/>
      <c r="E77" s="332"/>
      <c r="F77" s="334" t="s">
        <v>951</v>
      </c>
      <c r="G77" s="333"/>
      <c r="H77" s="313" t="s">
        <v>952</v>
      </c>
      <c r="I77" s="313" t="s">
        <v>953</v>
      </c>
      <c r="J77" s="313">
        <v>20</v>
      </c>
      <c r="K77" s="326"/>
    </row>
    <row r="78" ht="15" customHeight="1">
      <c r="B78" s="324"/>
      <c r="C78" s="313" t="s">
        <v>954</v>
      </c>
      <c r="D78" s="313"/>
      <c r="E78" s="313"/>
      <c r="F78" s="334" t="s">
        <v>951</v>
      </c>
      <c r="G78" s="333"/>
      <c r="H78" s="313" t="s">
        <v>955</v>
      </c>
      <c r="I78" s="313" t="s">
        <v>953</v>
      </c>
      <c r="J78" s="313">
        <v>120</v>
      </c>
      <c r="K78" s="326"/>
    </row>
    <row r="79" ht="15" customHeight="1">
      <c r="B79" s="335"/>
      <c r="C79" s="313" t="s">
        <v>956</v>
      </c>
      <c r="D79" s="313"/>
      <c r="E79" s="313"/>
      <c r="F79" s="334" t="s">
        <v>957</v>
      </c>
      <c r="G79" s="333"/>
      <c r="H79" s="313" t="s">
        <v>958</v>
      </c>
      <c r="I79" s="313" t="s">
        <v>953</v>
      </c>
      <c r="J79" s="313">
        <v>50</v>
      </c>
      <c r="K79" s="326"/>
    </row>
    <row r="80" ht="15" customHeight="1">
      <c r="B80" s="335"/>
      <c r="C80" s="313" t="s">
        <v>959</v>
      </c>
      <c r="D80" s="313"/>
      <c r="E80" s="313"/>
      <c r="F80" s="334" t="s">
        <v>951</v>
      </c>
      <c r="G80" s="333"/>
      <c r="H80" s="313" t="s">
        <v>960</v>
      </c>
      <c r="I80" s="313" t="s">
        <v>961</v>
      </c>
      <c r="J80" s="313"/>
      <c r="K80" s="326"/>
    </row>
    <row r="81" ht="15" customHeight="1">
      <c r="B81" s="335"/>
      <c r="C81" s="336" t="s">
        <v>962</v>
      </c>
      <c r="D81" s="336"/>
      <c r="E81" s="336"/>
      <c r="F81" s="337" t="s">
        <v>957</v>
      </c>
      <c r="G81" s="336"/>
      <c r="H81" s="336" t="s">
        <v>963</v>
      </c>
      <c r="I81" s="336" t="s">
        <v>953</v>
      </c>
      <c r="J81" s="336">
        <v>15</v>
      </c>
      <c r="K81" s="326"/>
    </row>
    <row r="82" ht="15" customHeight="1">
      <c r="B82" s="335"/>
      <c r="C82" s="336" t="s">
        <v>964</v>
      </c>
      <c r="D82" s="336"/>
      <c r="E82" s="336"/>
      <c r="F82" s="337" t="s">
        <v>957</v>
      </c>
      <c r="G82" s="336"/>
      <c r="H82" s="336" t="s">
        <v>965</v>
      </c>
      <c r="I82" s="336" t="s">
        <v>953</v>
      </c>
      <c r="J82" s="336">
        <v>15</v>
      </c>
      <c r="K82" s="326"/>
    </row>
    <row r="83" ht="15" customHeight="1">
      <c r="B83" s="335"/>
      <c r="C83" s="336" t="s">
        <v>966</v>
      </c>
      <c r="D83" s="336"/>
      <c r="E83" s="336"/>
      <c r="F83" s="337" t="s">
        <v>957</v>
      </c>
      <c r="G83" s="336"/>
      <c r="H83" s="336" t="s">
        <v>967</v>
      </c>
      <c r="I83" s="336" t="s">
        <v>953</v>
      </c>
      <c r="J83" s="336">
        <v>20</v>
      </c>
      <c r="K83" s="326"/>
    </row>
    <row r="84" ht="15" customHeight="1">
      <c r="B84" s="335"/>
      <c r="C84" s="336" t="s">
        <v>968</v>
      </c>
      <c r="D84" s="336"/>
      <c r="E84" s="336"/>
      <c r="F84" s="337" t="s">
        <v>957</v>
      </c>
      <c r="G84" s="336"/>
      <c r="H84" s="336" t="s">
        <v>969</v>
      </c>
      <c r="I84" s="336" t="s">
        <v>953</v>
      </c>
      <c r="J84" s="336">
        <v>20</v>
      </c>
      <c r="K84" s="326"/>
    </row>
    <row r="85" ht="15" customHeight="1">
      <c r="B85" s="335"/>
      <c r="C85" s="313" t="s">
        <v>970</v>
      </c>
      <c r="D85" s="313"/>
      <c r="E85" s="313"/>
      <c r="F85" s="334" t="s">
        <v>957</v>
      </c>
      <c r="G85" s="333"/>
      <c r="H85" s="313" t="s">
        <v>971</v>
      </c>
      <c r="I85" s="313" t="s">
        <v>953</v>
      </c>
      <c r="J85" s="313">
        <v>50</v>
      </c>
      <c r="K85" s="326"/>
    </row>
    <row r="86" ht="15" customHeight="1">
      <c r="B86" s="335"/>
      <c r="C86" s="313" t="s">
        <v>972</v>
      </c>
      <c r="D86" s="313"/>
      <c r="E86" s="313"/>
      <c r="F86" s="334" t="s">
        <v>957</v>
      </c>
      <c r="G86" s="333"/>
      <c r="H86" s="313" t="s">
        <v>973</v>
      </c>
      <c r="I86" s="313" t="s">
        <v>953</v>
      </c>
      <c r="J86" s="313">
        <v>20</v>
      </c>
      <c r="K86" s="326"/>
    </row>
    <row r="87" ht="15" customHeight="1">
      <c r="B87" s="335"/>
      <c r="C87" s="313" t="s">
        <v>974</v>
      </c>
      <c r="D87" s="313"/>
      <c r="E87" s="313"/>
      <c r="F87" s="334" t="s">
        <v>957</v>
      </c>
      <c r="G87" s="333"/>
      <c r="H87" s="313" t="s">
        <v>975</v>
      </c>
      <c r="I87" s="313" t="s">
        <v>953</v>
      </c>
      <c r="J87" s="313">
        <v>20</v>
      </c>
      <c r="K87" s="326"/>
    </row>
    <row r="88" ht="15" customHeight="1">
      <c r="B88" s="335"/>
      <c r="C88" s="313" t="s">
        <v>976</v>
      </c>
      <c r="D88" s="313"/>
      <c r="E88" s="313"/>
      <c r="F88" s="334" t="s">
        <v>957</v>
      </c>
      <c r="G88" s="333"/>
      <c r="H88" s="313" t="s">
        <v>977</v>
      </c>
      <c r="I88" s="313" t="s">
        <v>953</v>
      </c>
      <c r="J88" s="313">
        <v>50</v>
      </c>
      <c r="K88" s="326"/>
    </row>
    <row r="89" ht="15" customHeight="1">
      <c r="B89" s="335"/>
      <c r="C89" s="313" t="s">
        <v>978</v>
      </c>
      <c r="D89" s="313"/>
      <c r="E89" s="313"/>
      <c r="F89" s="334" t="s">
        <v>957</v>
      </c>
      <c r="G89" s="333"/>
      <c r="H89" s="313" t="s">
        <v>978</v>
      </c>
      <c r="I89" s="313" t="s">
        <v>953</v>
      </c>
      <c r="J89" s="313">
        <v>50</v>
      </c>
      <c r="K89" s="326"/>
    </row>
    <row r="90" ht="15" customHeight="1">
      <c r="B90" s="335"/>
      <c r="C90" s="313" t="s">
        <v>136</v>
      </c>
      <c r="D90" s="313"/>
      <c r="E90" s="313"/>
      <c r="F90" s="334" t="s">
        <v>957</v>
      </c>
      <c r="G90" s="333"/>
      <c r="H90" s="313" t="s">
        <v>979</v>
      </c>
      <c r="I90" s="313" t="s">
        <v>953</v>
      </c>
      <c r="J90" s="313">
        <v>255</v>
      </c>
      <c r="K90" s="326"/>
    </row>
    <row r="91" ht="15" customHeight="1">
      <c r="B91" s="335"/>
      <c r="C91" s="313" t="s">
        <v>980</v>
      </c>
      <c r="D91" s="313"/>
      <c r="E91" s="313"/>
      <c r="F91" s="334" t="s">
        <v>951</v>
      </c>
      <c r="G91" s="333"/>
      <c r="H91" s="313" t="s">
        <v>981</v>
      </c>
      <c r="I91" s="313" t="s">
        <v>982</v>
      </c>
      <c r="J91" s="313"/>
      <c r="K91" s="326"/>
    </row>
    <row r="92" ht="15" customHeight="1">
      <c r="B92" s="335"/>
      <c r="C92" s="313" t="s">
        <v>983</v>
      </c>
      <c r="D92" s="313"/>
      <c r="E92" s="313"/>
      <c r="F92" s="334" t="s">
        <v>951</v>
      </c>
      <c r="G92" s="333"/>
      <c r="H92" s="313" t="s">
        <v>984</v>
      </c>
      <c r="I92" s="313" t="s">
        <v>985</v>
      </c>
      <c r="J92" s="313"/>
      <c r="K92" s="326"/>
    </row>
    <row r="93" ht="15" customHeight="1">
      <c r="B93" s="335"/>
      <c r="C93" s="313" t="s">
        <v>986</v>
      </c>
      <c r="D93" s="313"/>
      <c r="E93" s="313"/>
      <c r="F93" s="334" t="s">
        <v>951</v>
      </c>
      <c r="G93" s="333"/>
      <c r="H93" s="313" t="s">
        <v>986</v>
      </c>
      <c r="I93" s="313" t="s">
        <v>985</v>
      </c>
      <c r="J93" s="313"/>
      <c r="K93" s="326"/>
    </row>
    <row r="94" ht="15" customHeight="1">
      <c r="B94" s="335"/>
      <c r="C94" s="313" t="s">
        <v>47</v>
      </c>
      <c r="D94" s="313"/>
      <c r="E94" s="313"/>
      <c r="F94" s="334" t="s">
        <v>951</v>
      </c>
      <c r="G94" s="333"/>
      <c r="H94" s="313" t="s">
        <v>987</v>
      </c>
      <c r="I94" s="313" t="s">
        <v>985</v>
      </c>
      <c r="J94" s="313"/>
      <c r="K94" s="326"/>
    </row>
    <row r="95" ht="15" customHeight="1">
      <c r="B95" s="335"/>
      <c r="C95" s="313" t="s">
        <v>57</v>
      </c>
      <c r="D95" s="313"/>
      <c r="E95" s="313"/>
      <c r="F95" s="334" t="s">
        <v>951</v>
      </c>
      <c r="G95" s="333"/>
      <c r="H95" s="313" t="s">
        <v>988</v>
      </c>
      <c r="I95" s="313" t="s">
        <v>985</v>
      </c>
      <c r="J95" s="313"/>
      <c r="K95" s="326"/>
    </row>
    <row r="96" ht="15" customHeight="1">
      <c r="B96" s="338"/>
      <c r="C96" s="339"/>
      <c r="D96" s="339"/>
      <c r="E96" s="339"/>
      <c r="F96" s="339"/>
      <c r="G96" s="339"/>
      <c r="H96" s="339"/>
      <c r="I96" s="339"/>
      <c r="J96" s="339"/>
      <c r="K96" s="340"/>
    </row>
    <row r="97" ht="18.75" customHeight="1">
      <c r="B97" s="341"/>
      <c r="C97" s="342"/>
      <c r="D97" s="342"/>
      <c r="E97" s="342"/>
      <c r="F97" s="342"/>
      <c r="G97" s="342"/>
      <c r="H97" s="342"/>
      <c r="I97" s="342"/>
      <c r="J97" s="342"/>
      <c r="K97" s="341"/>
    </row>
    <row r="98" ht="18.75" customHeight="1">
      <c r="B98" s="320"/>
      <c r="C98" s="320"/>
      <c r="D98" s="320"/>
      <c r="E98" s="320"/>
      <c r="F98" s="320"/>
      <c r="G98" s="320"/>
      <c r="H98" s="320"/>
      <c r="I98" s="320"/>
      <c r="J98" s="320"/>
      <c r="K98" s="320"/>
    </row>
    <row r="99" ht="7.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3"/>
    </row>
    <row r="100" ht="45" customHeight="1">
      <c r="B100" s="324"/>
      <c r="C100" s="325" t="s">
        <v>989</v>
      </c>
      <c r="D100" s="325"/>
      <c r="E100" s="325"/>
      <c r="F100" s="325"/>
      <c r="G100" s="325"/>
      <c r="H100" s="325"/>
      <c r="I100" s="325"/>
      <c r="J100" s="325"/>
      <c r="K100" s="326"/>
    </row>
    <row r="101" ht="17.25" customHeight="1">
      <c r="B101" s="324"/>
      <c r="C101" s="327" t="s">
        <v>945</v>
      </c>
      <c r="D101" s="327"/>
      <c r="E101" s="327"/>
      <c r="F101" s="327" t="s">
        <v>946</v>
      </c>
      <c r="G101" s="328"/>
      <c r="H101" s="327" t="s">
        <v>131</v>
      </c>
      <c r="I101" s="327" t="s">
        <v>66</v>
      </c>
      <c r="J101" s="327" t="s">
        <v>947</v>
      </c>
      <c r="K101" s="326"/>
    </row>
    <row r="102" ht="17.25" customHeight="1">
      <c r="B102" s="324"/>
      <c r="C102" s="329" t="s">
        <v>948</v>
      </c>
      <c r="D102" s="329"/>
      <c r="E102" s="329"/>
      <c r="F102" s="330" t="s">
        <v>949</v>
      </c>
      <c r="G102" s="331"/>
      <c r="H102" s="329"/>
      <c r="I102" s="329"/>
      <c r="J102" s="329" t="s">
        <v>950</v>
      </c>
      <c r="K102" s="326"/>
    </row>
    <row r="103" ht="5.25" customHeight="1">
      <c r="B103" s="324"/>
      <c r="C103" s="327"/>
      <c r="D103" s="327"/>
      <c r="E103" s="327"/>
      <c r="F103" s="327"/>
      <c r="G103" s="343"/>
      <c r="H103" s="327"/>
      <c r="I103" s="327"/>
      <c r="J103" s="327"/>
      <c r="K103" s="326"/>
    </row>
    <row r="104" ht="15" customHeight="1">
      <c r="B104" s="324"/>
      <c r="C104" s="313" t="s">
        <v>62</v>
      </c>
      <c r="D104" s="332"/>
      <c r="E104" s="332"/>
      <c r="F104" s="334" t="s">
        <v>951</v>
      </c>
      <c r="G104" s="343"/>
      <c r="H104" s="313" t="s">
        <v>990</v>
      </c>
      <c r="I104" s="313" t="s">
        <v>953</v>
      </c>
      <c r="J104" s="313">
        <v>20</v>
      </c>
      <c r="K104" s="326"/>
    </row>
    <row r="105" ht="15" customHeight="1">
      <c r="B105" s="324"/>
      <c r="C105" s="313" t="s">
        <v>954</v>
      </c>
      <c r="D105" s="313"/>
      <c r="E105" s="313"/>
      <c r="F105" s="334" t="s">
        <v>951</v>
      </c>
      <c r="G105" s="313"/>
      <c r="H105" s="313" t="s">
        <v>990</v>
      </c>
      <c r="I105" s="313" t="s">
        <v>953</v>
      </c>
      <c r="J105" s="313">
        <v>120</v>
      </c>
      <c r="K105" s="326"/>
    </row>
    <row r="106" ht="15" customHeight="1">
      <c r="B106" s="335"/>
      <c r="C106" s="313" t="s">
        <v>956</v>
      </c>
      <c r="D106" s="313"/>
      <c r="E106" s="313"/>
      <c r="F106" s="334" t="s">
        <v>957</v>
      </c>
      <c r="G106" s="313"/>
      <c r="H106" s="313" t="s">
        <v>990</v>
      </c>
      <c r="I106" s="313" t="s">
        <v>953</v>
      </c>
      <c r="J106" s="313">
        <v>50</v>
      </c>
      <c r="K106" s="326"/>
    </row>
    <row r="107" ht="15" customHeight="1">
      <c r="B107" s="335"/>
      <c r="C107" s="313" t="s">
        <v>959</v>
      </c>
      <c r="D107" s="313"/>
      <c r="E107" s="313"/>
      <c r="F107" s="334" t="s">
        <v>951</v>
      </c>
      <c r="G107" s="313"/>
      <c r="H107" s="313" t="s">
        <v>990</v>
      </c>
      <c r="I107" s="313" t="s">
        <v>961</v>
      </c>
      <c r="J107" s="313"/>
      <c r="K107" s="326"/>
    </row>
    <row r="108" ht="15" customHeight="1">
      <c r="B108" s="335"/>
      <c r="C108" s="313" t="s">
        <v>970</v>
      </c>
      <c r="D108" s="313"/>
      <c r="E108" s="313"/>
      <c r="F108" s="334" t="s">
        <v>957</v>
      </c>
      <c r="G108" s="313"/>
      <c r="H108" s="313" t="s">
        <v>990</v>
      </c>
      <c r="I108" s="313" t="s">
        <v>953</v>
      </c>
      <c r="J108" s="313">
        <v>50</v>
      </c>
      <c r="K108" s="326"/>
    </row>
    <row r="109" ht="15" customHeight="1">
      <c r="B109" s="335"/>
      <c r="C109" s="313" t="s">
        <v>978</v>
      </c>
      <c r="D109" s="313"/>
      <c r="E109" s="313"/>
      <c r="F109" s="334" t="s">
        <v>957</v>
      </c>
      <c r="G109" s="313"/>
      <c r="H109" s="313" t="s">
        <v>990</v>
      </c>
      <c r="I109" s="313" t="s">
        <v>953</v>
      </c>
      <c r="J109" s="313">
        <v>50</v>
      </c>
      <c r="K109" s="326"/>
    </row>
    <row r="110" ht="15" customHeight="1">
      <c r="B110" s="335"/>
      <c r="C110" s="313" t="s">
        <v>976</v>
      </c>
      <c r="D110" s="313"/>
      <c r="E110" s="313"/>
      <c r="F110" s="334" t="s">
        <v>957</v>
      </c>
      <c r="G110" s="313"/>
      <c r="H110" s="313" t="s">
        <v>990</v>
      </c>
      <c r="I110" s="313" t="s">
        <v>953</v>
      </c>
      <c r="J110" s="313">
        <v>50</v>
      </c>
      <c r="K110" s="326"/>
    </row>
    <row r="111" ht="15" customHeight="1">
      <c r="B111" s="335"/>
      <c r="C111" s="313" t="s">
        <v>62</v>
      </c>
      <c r="D111" s="313"/>
      <c r="E111" s="313"/>
      <c r="F111" s="334" t="s">
        <v>951</v>
      </c>
      <c r="G111" s="313"/>
      <c r="H111" s="313" t="s">
        <v>991</v>
      </c>
      <c r="I111" s="313" t="s">
        <v>953</v>
      </c>
      <c r="J111" s="313">
        <v>20</v>
      </c>
      <c r="K111" s="326"/>
    </row>
    <row r="112" ht="15" customHeight="1">
      <c r="B112" s="335"/>
      <c r="C112" s="313" t="s">
        <v>992</v>
      </c>
      <c r="D112" s="313"/>
      <c r="E112" s="313"/>
      <c r="F112" s="334" t="s">
        <v>951</v>
      </c>
      <c r="G112" s="313"/>
      <c r="H112" s="313" t="s">
        <v>993</v>
      </c>
      <c r="I112" s="313" t="s">
        <v>953</v>
      </c>
      <c r="J112" s="313">
        <v>120</v>
      </c>
      <c r="K112" s="326"/>
    </row>
    <row r="113" ht="15" customHeight="1">
      <c r="B113" s="335"/>
      <c r="C113" s="313" t="s">
        <v>47</v>
      </c>
      <c r="D113" s="313"/>
      <c r="E113" s="313"/>
      <c r="F113" s="334" t="s">
        <v>951</v>
      </c>
      <c r="G113" s="313"/>
      <c r="H113" s="313" t="s">
        <v>994</v>
      </c>
      <c r="I113" s="313" t="s">
        <v>985</v>
      </c>
      <c r="J113" s="313"/>
      <c r="K113" s="326"/>
    </row>
    <row r="114" ht="15" customHeight="1">
      <c r="B114" s="335"/>
      <c r="C114" s="313" t="s">
        <v>57</v>
      </c>
      <c r="D114" s="313"/>
      <c r="E114" s="313"/>
      <c r="F114" s="334" t="s">
        <v>951</v>
      </c>
      <c r="G114" s="313"/>
      <c r="H114" s="313" t="s">
        <v>995</v>
      </c>
      <c r="I114" s="313" t="s">
        <v>985</v>
      </c>
      <c r="J114" s="313"/>
      <c r="K114" s="326"/>
    </row>
    <row r="115" ht="15" customHeight="1">
      <c r="B115" s="335"/>
      <c r="C115" s="313" t="s">
        <v>66</v>
      </c>
      <c r="D115" s="313"/>
      <c r="E115" s="313"/>
      <c r="F115" s="334" t="s">
        <v>951</v>
      </c>
      <c r="G115" s="313"/>
      <c r="H115" s="313" t="s">
        <v>996</v>
      </c>
      <c r="I115" s="313" t="s">
        <v>997</v>
      </c>
      <c r="J115" s="313"/>
      <c r="K115" s="326"/>
    </row>
    <row r="116" ht="15" customHeight="1">
      <c r="B116" s="338"/>
      <c r="C116" s="344"/>
      <c r="D116" s="344"/>
      <c r="E116" s="344"/>
      <c r="F116" s="344"/>
      <c r="G116" s="344"/>
      <c r="H116" s="344"/>
      <c r="I116" s="344"/>
      <c r="J116" s="344"/>
      <c r="K116" s="340"/>
    </row>
    <row r="117" ht="18.75" customHeight="1">
      <c r="B117" s="345"/>
      <c r="C117" s="309"/>
      <c r="D117" s="309"/>
      <c r="E117" s="309"/>
      <c r="F117" s="346"/>
      <c r="G117" s="309"/>
      <c r="H117" s="309"/>
      <c r="I117" s="309"/>
      <c r="J117" s="309"/>
      <c r="K117" s="345"/>
    </row>
    <row r="118" ht="18.75" customHeight="1">
      <c r="B118" s="320"/>
      <c r="C118" s="320"/>
      <c r="D118" s="320"/>
      <c r="E118" s="320"/>
      <c r="F118" s="320"/>
      <c r="G118" s="320"/>
      <c r="H118" s="320"/>
      <c r="I118" s="320"/>
      <c r="J118" s="320"/>
      <c r="K118" s="320"/>
    </row>
    <row r="119" ht="7.5" customHeight="1">
      <c r="B119" s="347"/>
      <c r="C119" s="348"/>
      <c r="D119" s="348"/>
      <c r="E119" s="348"/>
      <c r="F119" s="348"/>
      <c r="G119" s="348"/>
      <c r="H119" s="348"/>
      <c r="I119" s="348"/>
      <c r="J119" s="348"/>
      <c r="K119" s="349"/>
    </row>
    <row r="120" ht="45" customHeight="1">
      <c r="B120" s="350"/>
      <c r="C120" s="303" t="s">
        <v>998</v>
      </c>
      <c r="D120" s="303"/>
      <c r="E120" s="303"/>
      <c r="F120" s="303"/>
      <c r="G120" s="303"/>
      <c r="H120" s="303"/>
      <c r="I120" s="303"/>
      <c r="J120" s="303"/>
      <c r="K120" s="351"/>
    </row>
    <row r="121" ht="17.25" customHeight="1">
      <c r="B121" s="352"/>
      <c r="C121" s="327" t="s">
        <v>945</v>
      </c>
      <c r="D121" s="327"/>
      <c r="E121" s="327"/>
      <c r="F121" s="327" t="s">
        <v>946</v>
      </c>
      <c r="G121" s="328"/>
      <c r="H121" s="327" t="s">
        <v>131</v>
      </c>
      <c r="I121" s="327" t="s">
        <v>66</v>
      </c>
      <c r="J121" s="327" t="s">
        <v>947</v>
      </c>
      <c r="K121" s="353"/>
    </row>
    <row r="122" ht="17.25" customHeight="1">
      <c r="B122" s="352"/>
      <c r="C122" s="329" t="s">
        <v>948</v>
      </c>
      <c r="D122" s="329"/>
      <c r="E122" s="329"/>
      <c r="F122" s="330" t="s">
        <v>949</v>
      </c>
      <c r="G122" s="331"/>
      <c r="H122" s="329"/>
      <c r="I122" s="329"/>
      <c r="J122" s="329" t="s">
        <v>950</v>
      </c>
      <c r="K122" s="353"/>
    </row>
    <row r="123" ht="5.25" customHeight="1">
      <c r="B123" s="354"/>
      <c r="C123" s="332"/>
      <c r="D123" s="332"/>
      <c r="E123" s="332"/>
      <c r="F123" s="332"/>
      <c r="G123" s="313"/>
      <c r="H123" s="332"/>
      <c r="I123" s="332"/>
      <c r="J123" s="332"/>
      <c r="K123" s="355"/>
    </row>
    <row r="124" ht="15" customHeight="1">
      <c r="B124" s="354"/>
      <c r="C124" s="313" t="s">
        <v>954</v>
      </c>
      <c r="D124" s="332"/>
      <c r="E124" s="332"/>
      <c r="F124" s="334" t="s">
        <v>951</v>
      </c>
      <c r="G124" s="313"/>
      <c r="H124" s="313" t="s">
        <v>990</v>
      </c>
      <c r="I124" s="313" t="s">
        <v>953</v>
      </c>
      <c r="J124" s="313">
        <v>120</v>
      </c>
      <c r="K124" s="356"/>
    </row>
    <row r="125" ht="15" customHeight="1">
      <c r="B125" s="354"/>
      <c r="C125" s="313" t="s">
        <v>999</v>
      </c>
      <c r="D125" s="313"/>
      <c r="E125" s="313"/>
      <c r="F125" s="334" t="s">
        <v>951</v>
      </c>
      <c r="G125" s="313"/>
      <c r="H125" s="313" t="s">
        <v>1000</v>
      </c>
      <c r="I125" s="313" t="s">
        <v>953</v>
      </c>
      <c r="J125" s="313" t="s">
        <v>1001</v>
      </c>
      <c r="K125" s="356"/>
    </row>
    <row r="126" ht="15" customHeight="1">
      <c r="B126" s="354"/>
      <c r="C126" s="313" t="s">
        <v>900</v>
      </c>
      <c r="D126" s="313"/>
      <c r="E126" s="313"/>
      <c r="F126" s="334" t="s">
        <v>951</v>
      </c>
      <c r="G126" s="313"/>
      <c r="H126" s="313" t="s">
        <v>1002</v>
      </c>
      <c r="I126" s="313" t="s">
        <v>953</v>
      </c>
      <c r="J126" s="313" t="s">
        <v>1001</v>
      </c>
      <c r="K126" s="356"/>
    </row>
    <row r="127" ht="15" customHeight="1">
      <c r="B127" s="354"/>
      <c r="C127" s="313" t="s">
        <v>962</v>
      </c>
      <c r="D127" s="313"/>
      <c r="E127" s="313"/>
      <c r="F127" s="334" t="s">
        <v>957</v>
      </c>
      <c r="G127" s="313"/>
      <c r="H127" s="313" t="s">
        <v>963</v>
      </c>
      <c r="I127" s="313" t="s">
        <v>953</v>
      </c>
      <c r="J127" s="313">
        <v>15</v>
      </c>
      <c r="K127" s="356"/>
    </row>
    <row r="128" ht="15" customHeight="1">
      <c r="B128" s="354"/>
      <c r="C128" s="336" t="s">
        <v>964</v>
      </c>
      <c r="D128" s="336"/>
      <c r="E128" s="336"/>
      <c r="F128" s="337" t="s">
        <v>957</v>
      </c>
      <c r="G128" s="336"/>
      <c r="H128" s="336" t="s">
        <v>965</v>
      </c>
      <c r="I128" s="336" t="s">
        <v>953</v>
      </c>
      <c r="J128" s="336">
        <v>15</v>
      </c>
      <c r="K128" s="356"/>
    </row>
    <row r="129" ht="15" customHeight="1">
      <c r="B129" s="354"/>
      <c r="C129" s="336" t="s">
        <v>966</v>
      </c>
      <c r="D129" s="336"/>
      <c r="E129" s="336"/>
      <c r="F129" s="337" t="s">
        <v>957</v>
      </c>
      <c r="G129" s="336"/>
      <c r="H129" s="336" t="s">
        <v>967</v>
      </c>
      <c r="I129" s="336" t="s">
        <v>953</v>
      </c>
      <c r="J129" s="336">
        <v>20</v>
      </c>
      <c r="K129" s="356"/>
    </row>
    <row r="130" ht="15" customHeight="1">
      <c r="B130" s="354"/>
      <c r="C130" s="336" t="s">
        <v>968</v>
      </c>
      <c r="D130" s="336"/>
      <c r="E130" s="336"/>
      <c r="F130" s="337" t="s">
        <v>957</v>
      </c>
      <c r="G130" s="336"/>
      <c r="H130" s="336" t="s">
        <v>969</v>
      </c>
      <c r="I130" s="336" t="s">
        <v>953</v>
      </c>
      <c r="J130" s="336">
        <v>20</v>
      </c>
      <c r="K130" s="356"/>
    </row>
    <row r="131" ht="15" customHeight="1">
      <c r="B131" s="354"/>
      <c r="C131" s="313" t="s">
        <v>956</v>
      </c>
      <c r="D131" s="313"/>
      <c r="E131" s="313"/>
      <c r="F131" s="334" t="s">
        <v>957</v>
      </c>
      <c r="G131" s="313"/>
      <c r="H131" s="313" t="s">
        <v>990</v>
      </c>
      <c r="I131" s="313" t="s">
        <v>953</v>
      </c>
      <c r="J131" s="313">
        <v>50</v>
      </c>
      <c r="K131" s="356"/>
    </row>
    <row r="132" ht="15" customHeight="1">
      <c r="B132" s="354"/>
      <c r="C132" s="313" t="s">
        <v>970</v>
      </c>
      <c r="D132" s="313"/>
      <c r="E132" s="313"/>
      <c r="F132" s="334" t="s">
        <v>957</v>
      </c>
      <c r="G132" s="313"/>
      <c r="H132" s="313" t="s">
        <v>990</v>
      </c>
      <c r="I132" s="313" t="s">
        <v>953</v>
      </c>
      <c r="J132" s="313">
        <v>50</v>
      </c>
      <c r="K132" s="356"/>
    </row>
    <row r="133" ht="15" customHeight="1">
      <c r="B133" s="354"/>
      <c r="C133" s="313" t="s">
        <v>976</v>
      </c>
      <c r="D133" s="313"/>
      <c r="E133" s="313"/>
      <c r="F133" s="334" t="s">
        <v>957</v>
      </c>
      <c r="G133" s="313"/>
      <c r="H133" s="313" t="s">
        <v>990</v>
      </c>
      <c r="I133" s="313" t="s">
        <v>953</v>
      </c>
      <c r="J133" s="313">
        <v>50</v>
      </c>
      <c r="K133" s="356"/>
    </row>
    <row r="134" ht="15" customHeight="1">
      <c r="B134" s="354"/>
      <c r="C134" s="313" t="s">
        <v>978</v>
      </c>
      <c r="D134" s="313"/>
      <c r="E134" s="313"/>
      <c r="F134" s="334" t="s">
        <v>957</v>
      </c>
      <c r="G134" s="313"/>
      <c r="H134" s="313" t="s">
        <v>990</v>
      </c>
      <c r="I134" s="313" t="s">
        <v>953</v>
      </c>
      <c r="J134" s="313">
        <v>50</v>
      </c>
      <c r="K134" s="356"/>
    </row>
    <row r="135" ht="15" customHeight="1">
      <c r="B135" s="354"/>
      <c r="C135" s="313" t="s">
        <v>136</v>
      </c>
      <c r="D135" s="313"/>
      <c r="E135" s="313"/>
      <c r="F135" s="334" t="s">
        <v>957</v>
      </c>
      <c r="G135" s="313"/>
      <c r="H135" s="313" t="s">
        <v>1003</v>
      </c>
      <c r="I135" s="313" t="s">
        <v>953</v>
      </c>
      <c r="J135" s="313">
        <v>255</v>
      </c>
      <c r="K135" s="356"/>
    </row>
    <row r="136" ht="15" customHeight="1">
      <c r="B136" s="354"/>
      <c r="C136" s="313" t="s">
        <v>980</v>
      </c>
      <c r="D136" s="313"/>
      <c r="E136" s="313"/>
      <c r="F136" s="334" t="s">
        <v>951</v>
      </c>
      <c r="G136" s="313"/>
      <c r="H136" s="313" t="s">
        <v>1004</v>
      </c>
      <c r="I136" s="313" t="s">
        <v>982</v>
      </c>
      <c r="J136" s="313"/>
      <c r="K136" s="356"/>
    </row>
    <row r="137" ht="15" customHeight="1">
      <c r="B137" s="354"/>
      <c r="C137" s="313" t="s">
        <v>983</v>
      </c>
      <c r="D137" s="313"/>
      <c r="E137" s="313"/>
      <c r="F137" s="334" t="s">
        <v>951</v>
      </c>
      <c r="G137" s="313"/>
      <c r="H137" s="313" t="s">
        <v>1005</v>
      </c>
      <c r="I137" s="313" t="s">
        <v>985</v>
      </c>
      <c r="J137" s="313"/>
      <c r="K137" s="356"/>
    </row>
    <row r="138" ht="15" customHeight="1">
      <c r="B138" s="354"/>
      <c r="C138" s="313" t="s">
        <v>986</v>
      </c>
      <c r="D138" s="313"/>
      <c r="E138" s="313"/>
      <c r="F138" s="334" t="s">
        <v>951</v>
      </c>
      <c r="G138" s="313"/>
      <c r="H138" s="313" t="s">
        <v>986</v>
      </c>
      <c r="I138" s="313" t="s">
        <v>985</v>
      </c>
      <c r="J138" s="313"/>
      <c r="K138" s="356"/>
    </row>
    <row r="139" ht="15" customHeight="1">
      <c r="B139" s="354"/>
      <c r="C139" s="313" t="s">
        <v>47</v>
      </c>
      <c r="D139" s="313"/>
      <c r="E139" s="313"/>
      <c r="F139" s="334" t="s">
        <v>951</v>
      </c>
      <c r="G139" s="313"/>
      <c r="H139" s="313" t="s">
        <v>1006</v>
      </c>
      <c r="I139" s="313" t="s">
        <v>985</v>
      </c>
      <c r="J139" s="313"/>
      <c r="K139" s="356"/>
    </row>
    <row r="140" ht="15" customHeight="1">
      <c r="B140" s="354"/>
      <c r="C140" s="313" t="s">
        <v>1007</v>
      </c>
      <c r="D140" s="313"/>
      <c r="E140" s="313"/>
      <c r="F140" s="334" t="s">
        <v>951</v>
      </c>
      <c r="G140" s="313"/>
      <c r="H140" s="313" t="s">
        <v>1008</v>
      </c>
      <c r="I140" s="313" t="s">
        <v>985</v>
      </c>
      <c r="J140" s="313"/>
      <c r="K140" s="356"/>
    </row>
    <row r="141" ht="15" customHeight="1">
      <c r="B141" s="357"/>
      <c r="C141" s="358"/>
      <c r="D141" s="358"/>
      <c r="E141" s="358"/>
      <c r="F141" s="358"/>
      <c r="G141" s="358"/>
      <c r="H141" s="358"/>
      <c r="I141" s="358"/>
      <c r="J141" s="358"/>
      <c r="K141" s="359"/>
    </row>
    <row r="142" ht="18.75" customHeight="1">
      <c r="B142" s="309"/>
      <c r="C142" s="309"/>
      <c r="D142" s="309"/>
      <c r="E142" s="309"/>
      <c r="F142" s="346"/>
      <c r="G142" s="309"/>
      <c r="H142" s="309"/>
      <c r="I142" s="309"/>
      <c r="J142" s="309"/>
      <c r="K142" s="309"/>
    </row>
    <row r="143" ht="18.75" customHeight="1">
      <c r="B143" s="320"/>
      <c r="C143" s="320"/>
      <c r="D143" s="320"/>
      <c r="E143" s="320"/>
      <c r="F143" s="320"/>
      <c r="G143" s="320"/>
      <c r="H143" s="320"/>
      <c r="I143" s="320"/>
      <c r="J143" s="320"/>
      <c r="K143" s="320"/>
    </row>
    <row r="144" ht="7.5" customHeight="1">
      <c r="B144" s="321"/>
      <c r="C144" s="322"/>
      <c r="D144" s="322"/>
      <c r="E144" s="322"/>
      <c r="F144" s="322"/>
      <c r="G144" s="322"/>
      <c r="H144" s="322"/>
      <c r="I144" s="322"/>
      <c r="J144" s="322"/>
      <c r="K144" s="323"/>
    </row>
    <row r="145" ht="45" customHeight="1">
      <c r="B145" s="324"/>
      <c r="C145" s="325" t="s">
        <v>1009</v>
      </c>
      <c r="D145" s="325"/>
      <c r="E145" s="325"/>
      <c r="F145" s="325"/>
      <c r="G145" s="325"/>
      <c r="H145" s="325"/>
      <c r="I145" s="325"/>
      <c r="J145" s="325"/>
      <c r="K145" s="326"/>
    </row>
    <row r="146" ht="17.25" customHeight="1">
      <c r="B146" s="324"/>
      <c r="C146" s="327" t="s">
        <v>945</v>
      </c>
      <c r="D146" s="327"/>
      <c r="E146" s="327"/>
      <c r="F146" s="327" t="s">
        <v>946</v>
      </c>
      <c r="G146" s="328"/>
      <c r="H146" s="327" t="s">
        <v>131</v>
      </c>
      <c r="I146" s="327" t="s">
        <v>66</v>
      </c>
      <c r="J146" s="327" t="s">
        <v>947</v>
      </c>
      <c r="K146" s="326"/>
    </row>
    <row r="147" ht="17.25" customHeight="1">
      <c r="B147" s="324"/>
      <c r="C147" s="329" t="s">
        <v>948</v>
      </c>
      <c r="D147" s="329"/>
      <c r="E147" s="329"/>
      <c r="F147" s="330" t="s">
        <v>949</v>
      </c>
      <c r="G147" s="331"/>
      <c r="H147" s="329"/>
      <c r="I147" s="329"/>
      <c r="J147" s="329" t="s">
        <v>950</v>
      </c>
      <c r="K147" s="326"/>
    </row>
    <row r="148" ht="5.25" customHeight="1">
      <c r="B148" s="335"/>
      <c r="C148" s="332"/>
      <c r="D148" s="332"/>
      <c r="E148" s="332"/>
      <c r="F148" s="332"/>
      <c r="G148" s="333"/>
      <c r="H148" s="332"/>
      <c r="I148" s="332"/>
      <c r="J148" s="332"/>
      <c r="K148" s="356"/>
    </row>
    <row r="149" ht="15" customHeight="1">
      <c r="B149" s="335"/>
      <c r="C149" s="360" t="s">
        <v>954</v>
      </c>
      <c r="D149" s="313"/>
      <c r="E149" s="313"/>
      <c r="F149" s="361" t="s">
        <v>951</v>
      </c>
      <c r="G149" s="313"/>
      <c r="H149" s="360" t="s">
        <v>990</v>
      </c>
      <c r="I149" s="360" t="s">
        <v>953</v>
      </c>
      <c r="J149" s="360">
        <v>120</v>
      </c>
      <c r="K149" s="356"/>
    </row>
    <row r="150" ht="15" customHeight="1">
      <c r="B150" s="335"/>
      <c r="C150" s="360" t="s">
        <v>999</v>
      </c>
      <c r="D150" s="313"/>
      <c r="E150" s="313"/>
      <c r="F150" s="361" t="s">
        <v>951</v>
      </c>
      <c r="G150" s="313"/>
      <c r="H150" s="360" t="s">
        <v>1010</v>
      </c>
      <c r="I150" s="360" t="s">
        <v>953</v>
      </c>
      <c r="J150" s="360" t="s">
        <v>1001</v>
      </c>
      <c r="K150" s="356"/>
    </row>
    <row r="151" ht="15" customHeight="1">
      <c r="B151" s="335"/>
      <c r="C151" s="360" t="s">
        <v>900</v>
      </c>
      <c r="D151" s="313"/>
      <c r="E151" s="313"/>
      <c r="F151" s="361" t="s">
        <v>951</v>
      </c>
      <c r="G151" s="313"/>
      <c r="H151" s="360" t="s">
        <v>1011</v>
      </c>
      <c r="I151" s="360" t="s">
        <v>953</v>
      </c>
      <c r="J151" s="360" t="s">
        <v>1001</v>
      </c>
      <c r="K151" s="356"/>
    </row>
    <row r="152" ht="15" customHeight="1">
      <c r="B152" s="335"/>
      <c r="C152" s="360" t="s">
        <v>956</v>
      </c>
      <c r="D152" s="313"/>
      <c r="E152" s="313"/>
      <c r="F152" s="361" t="s">
        <v>957</v>
      </c>
      <c r="G152" s="313"/>
      <c r="H152" s="360" t="s">
        <v>990</v>
      </c>
      <c r="I152" s="360" t="s">
        <v>953</v>
      </c>
      <c r="J152" s="360">
        <v>50</v>
      </c>
      <c r="K152" s="356"/>
    </row>
    <row r="153" ht="15" customHeight="1">
      <c r="B153" s="335"/>
      <c r="C153" s="360" t="s">
        <v>959</v>
      </c>
      <c r="D153" s="313"/>
      <c r="E153" s="313"/>
      <c r="F153" s="361" t="s">
        <v>951</v>
      </c>
      <c r="G153" s="313"/>
      <c r="H153" s="360" t="s">
        <v>990</v>
      </c>
      <c r="I153" s="360" t="s">
        <v>961</v>
      </c>
      <c r="J153" s="360"/>
      <c r="K153" s="356"/>
    </row>
    <row r="154" ht="15" customHeight="1">
      <c r="B154" s="335"/>
      <c r="C154" s="360" t="s">
        <v>970</v>
      </c>
      <c r="D154" s="313"/>
      <c r="E154" s="313"/>
      <c r="F154" s="361" t="s">
        <v>957</v>
      </c>
      <c r="G154" s="313"/>
      <c r="H154" s="360" t="s">
        <v>990</v>
      </c>
      <c r="I154" s="360" t="s">
        <v>953</v>
      </c>
      <c r="J154" s="360">
        <v>50</v>
      </c>
      <c r="K154" s="356"/>
    </row>
    <row r="155" ht="15" customHeight="1">
      <c r="B155" s="335"/>
      <c r="C155" s="360" t="s">
        <v>978</v>
      </c>
      <c r="D155" s="313"/>
      <c r="E155" s="313"/>
      <c r="F155" s="361" t="s">
        <v>957</v>
      </c>
      <c r="G155" s="313"/>
      <c r="H155" s="360" t="s">
        <v>990</v>
      </c>
      <c r="I155" s="360" t="s">
        <v>953</v>
      </c>
      <c r="J155" s="360">
        <v>50</v>
      </c>
      <c r="K155" s="356"/>
    </row>
    <row r="156" ht="15" customHeight="1">
      <c r="B156" s="335"/>
      <c r="C156" s="360" t="s">
        <v>976</v>
      </c>
      <c r="D156" s="313"/>
      <c r="E156" s="313"/>
      <c r="F156" s="361" t="s">
        <v>957</v>
      </c>
      <c r="G156" s="313"/>
      <c r="H156" s="360" t="s">
        <v>990</v>
      </c>
      <c r="I156" s="360" t="s">
        <v>953</v>
      </c>
      <c r="J156" s="360">
        <v>50</v>
      </c>
      <c r="K156" s="356"/>
    </row>
    <row r="157" ht="15" customHeight="1">
      <c r="B157" s="335"/>
      <c r="C157" s="360" t="s">
        <v>117</v>
      </c>
      <c r="D157" s="313"/>
      <c r="E157" s="313"/>
      <c r="F157" s="361" t="s">
        <v>951</v>
      </c>
      <c r="G157" s="313"/>
      <c r="H157" s="360" t="s">
        <v>1012</v>
      </c>
      <c r="I157" s="360" t="s">
        <v>953</v>
      </c>
      <c r="J157" s="360" t="s">
        <v>1013</v>
      </c>
      <c r="K157" s="356"/>
    </row>
    <row r="158" ht="15" customHeight="1">
      <c r="B158" s="335"/>
      <c r="C158" s="360" t="s">
        <v>1014</v>
      </c>
      <c r="D158" s="313"/>
      <c r="E158" s="313"/>
      <c r="F158" s="361" t="s">
        <v>951</v>
      </c>
      <c r="G158" s="313"/>
      <c r="H158" s="360" t="s">
        <v>1015</v>
      </c>
      <c r="I158" s="360" t="s">
        <v>985</v>
      </c>
      <c r="J158" s="360"/>
      <c r="K158" s="356"/>
    </row>
    <row r="159" ht="15" customHeight="1">
      <c r="B159" s="362"/>
      <c r="C159" s="344"/>
      <c r="D159" s="344"/>
      <c r="E159" s="344"/>
      <c r="F159" s="344"/>
      <c r="G159" s="344"/>
      <c r="H159" s="344"/>
      <c r="I159" s="344"/>
      <c r="J159" s="344"/>
      <c r="K159" s="363"/>
    </row>
    <row r="160" ht="18.75" customHeight="1">
      <c r="B160" s="309"/>
      <c r="C160" s="313"/>
      <c r="D160" s="313"/>
      <c r="E160" s="313"/>
      <c r="F160" s="334"/>
      <c r="G160" s="313"/>
      <c r="H160" s="313"/>
      <c r="I160" s="313"/>
      <c r="J160" s="313"/>
      <c r="K160" s="309"/>
    </row>
    <row r="161" ht="18.75" customHeight="1">
      <c r="B161" s="320"/>
      <c r="C161" s="320"/>
      <c r="D161" s="320"/>
      <c r="E161" s="320"/>
      <c r="F161" s="320"/>
      <c r="G161" s="320"/>
      <c r="H161" s="320"/>
      <c r="I161" s="320"/>
      <c r="J161" s="320"/>
      <c r="K161" s="320"/>
    </row>
    <row r="162" ht="7.5" customHeight="1">
      <c r="B162" s="299"/>
      <c r="C162" s="300"/>
      <c r="D162" s="300"/>
      <c r="E162" s="300"/>
      <c r="F162" s="300"/>
      <c r="G162" s="300"/>
      <c r="H162" s="300"/>
      <c r="I162" s="300"/>
      <c r="J162" s="300"/>
      <c r="K162" s="301"/>
    </row>
    <row r="163" ht="45" customHeight="1">
      <c r="B163" s="302"/>
      <c r="C163" s="303" t="s">
        <v>1016</v>
      </c>
      <c r="D163" s="303"/>
      <c r="E163" s="303"/>
      <c r="F163" s="303"/>
      <c r="G163" s="303"/>
      <c r="H163" s="303"/>
      <c r="I163" s="303"/>
      <c r="J163" s="303"/>
      <c r="K163" s="304"/>
    </row>
    <row r="164" ht="17.25" customHeight="1">
      <c r="B164" s="302"/>
      <c r="C164" s="327" t="s">
        <v>945</v>
      </c>
      <c r="D164" s="327"/>
      <c r="E164" s="327"/>
      <c r="F164" s="327" t="s">
        <v>946</v>
      </c>
      <c r="G164" s="364"/>
      <c r="H164" s="365" t="s">
        <v>131</v>
      </c>
      <c r="I164" s="365" t="s">
        <v>66</v>
      </c>
      <c r="J164" s="327" t="s">
        <v>947</v>
      </c>
      <c r="K164" s="304"/>
    </row>
    <row r="165" ht="17.25" customHeight="1">
      <c r="B165" s="305"/>
      <c r="C165" s="329" t="s">
        <v>948</v>
      </c>
      <c r="D165" s="329"/>
      <c r="E165" s="329"/>
      <c r="F165" s="330" t="s">
        <v>949</v>
      </c>
      <c r="G165" s="366"/>
      <c r="H165" s="367"/>
      <c r="I165" s="367"/>
      <c r="J165" s="329" t="s">
        <v>950</v>
      </c>
      <c r="K165" s="307"/>
    </row>
    <row r="166" ht="5.25" customHeight="1">
      <c r="B166" s="335"/>
      <c r="C166" s="332"/>
      <c r="D166" s="332"/>
      <c r="E166" s="332"/>
      <c r="F166" s="332"/>
      <c r="G166" s="333"/>
      <c r="H166" s="332"/>
      <c r="I166" s="332"/>
      <c r="J166" s="332"/>
      <c r="K166" s="356"/>
    </row>
    <row r="167" ht="15" customHeight="1">
      <c r="B167" s="335"/>
      <c r="C167" s="313" t="s">
        <v>954</v>
      </c>
      <c r="D167" s="313"/>
      <c r="E167" s="313"/>
      <c r="F167" s="334" t="s">
        <v>951</v>
      </c>
      <c r="G167" s="313"/>
      <c r="H167" s="313" t="s">
        <v>990</v>
      </c>
      <c r="I167" s="313" t="s">
        <v>953</v>
      </c>
      <c r="J167" s="313">
        <v>120</v>
      </c>
      <c r="K167" s="356"/>
    </row>
    <row r="168" ht="15" customHeight="1">
      <c r="B168" s="335"/>
      <c r="C168" s="313" t="s">
        <v>999</v>
      </c>
      <c r="D168" s="313"/>
      <c r="E168" s="313"/>
      <c r="F168" s="334" t="s">
        <v>951</v>
      </c>
      <c r="G168" s="313"/>
      <c r="H168" s="313" t="s">
        <v>1000</v>
      </c>
      <c r="I168" s="313" t="s">
        <v>953</v>
      </c>
      <c r="J168" s="313" t="s">
        <v>1001</v>
      </c>
      <c r="K168" s="356"/>
    </row>
    <row r="169" ht="15" customHeight="1">
      <c r="B169" s="335"/>
      <c r="C169" s="313" t="s">
        <v>900</v>
      </c>
      <c r="D169" s="313"/>
      <c r="E169" s="313"/>
      <c r="F169" s="334" t="s">
        <v>951</v>
      </c>
      <c r="G169" s="313"/>
      <c r="H169" s="313" t="s">
        <v>1017</v>
      </c>
      <c r="I169" s="313" t="s">
        <v>953</v>
      </c>
      <c r="J169" s="313" t="s">
        <v>1001</v>
      </c>
      <c r="K169" s="356"/>
    </row>
    <row r="170" ht="15" customHeight="1">
      <c r="B170" s="335"/>
      <c r="C170" s="313" t="s">
        <v>956</v>
      </c>
      <c r="D170" s="313"/>
      <c r="E170" s="313"/>
      <c r="F170" s="334" t="s">
        <v>957</v>
      </c>
      <c r="G170" s="313"/>
      <c r="H170" s="313" t="s">
        <v>1017</v>
      </c>
      <c r="I170" s="313" t="s">
        <v>953</v>
      </c>
      <c r="J170" s="313">
        <v>50</v>
      </c>
      <c r="K170" s="356"/>
    </row>
    <row r="171" ht="15" customHeight="1">
      <c r="B171" s="335"/>
      <c r="C171" s="313" t="s">
        <v>959</v>
      </c>
      <c r="D171" s="313"/>
      <c r="E171" s="313"/>
      <c r="F171" s="334" t="s">
        <v>951</v>
      </c>
      <c r="G171" s="313"/>
      <c r="H171" s="313" t="s">
        <v>1017</v>
      </c>
      <c r="I171" s="313" t="s">
        <v>961</v>
      </c>
      <c r="J171" s="313"/>
      <c r="K171" s="356"/>
    </row>
    <row r="172" ht="15" customHeight="1">
      <c r="B172" s="335"/>
      <c r="C172" s="313" t="s">
        <v>970</v>
      </c>
      <c r="D172" s="313"/>
      <c r="E172" s="313"/>
      <c r="F172" s="334" t="s">
        <v>957</v>
      </c>
      <c r="G172" s="313"/>
      <c r="H172" s="313" t="s">
        <v>1017</v>
      </c>
      <c r="I172" s="313" t="s">
        <v>953</v>
      </c>
      <c r="J172" s="313">
        <v>50</v>
      </c>
      <c r="K172" s="356"/>
    </row>
    <row r="173" ht="15" customHeight="1">
      <c r="B173" s="335"/>
      <c r="C173" s="313" t="s">
        <v>978</v>
      </c>
      <c r="D173" s="313"/>
      <c r="E173" s="313"/>
      <c r="F173" s="334" t="s">
        <v>957</v>
      </c>
      <c r="G173" s="313"/>
      <c r="H173" s="313" t="s">
        <v>1017</v>
      </c>
      <c r="I173" s="313" t="s">
        <v>953</v>
      </c>
      <c r="J173" s="313">
        <v>50</v>
      </c>
      <c r="K173" s="356"/>
    </row>
    <row r="174" ht="15" customHeight="1">
      <c r="B174" s="335"/>
      <c r="C174" s="313" t="s">
        <v>976</v>
      </c>
      <c r="D174" s="313"/>
      <c r="E174" s="313"/>
      <c r="F174" s="334" t="s">
        <v>957</v>
      </c>
      <c r="G174" s="313"/>
      <c r="H174" s="313" t="s">
        <v>1017</v>
      </c>
      <c r="I174" s="313" t="s">
        <v>953</v>
      </c>
      <c r="J174" s="313">
        <v>50</v>
      </c>
      <c r="K174" s="356"/>
    </row>
    <row r="175" ht="15" customHeight="1">
      <c r="B175" s="335"/>
      <c r="C175" s="313" t="s">
        <v>130</v>
      </c>
      <c r="D175" s="313"/>
      <c r="E175" s="313"/>
      <c r="F175" s="334" t="s">
        <v>951</v>
      </c>
      <c r="G175" s="313"/>
      <c r="H175" s="313" t="s">
        <v>1018</v>
      </c>
      <c r="I175" s="313" t="s">
        <v>1019</v>
      </c>
      <c r="J175" s="313"/>
      <c r="K175" s="356"/>
    </row>
    <row r="176" ht="15" customHeight="1">
      <c r="B176" s="335"/>
      <c r="C176" s="313" t="s">
        <v>66</v>
      </c>
      <c r="D176" s="313"/>
      <c r="E176" s="313"/>
      <c r="F176" s="334" t="s">
        <v>951</v>
      </c>
      <c r="G176" s="313"/>
      <c r="H176" s="313" t="s">
        <v>1020</v>
      </c>
      <c r="I176" s="313" t="s">
        <v>1021</v>
      </c>
      <c r="J176" s="313">
        <v>1</v>
      </c>
      <c r="K176" s="356"/>
    </row>
    <row r="177" ht="15" customHeight="1">
      <c r="B177" s="335"/>
      <c r="C177" s="313" t="s">
        <v>62</v>
      </c>
      <c r="D177" s="313"/>
      <c r="E177" s="313"/>
      <c r="F177" s="334" t="s">
        <v>951</v>
      </c>
      <c r="G177" s="313"/>
      <c r="H177" s="313" t="s">
        <v>1022</v>
      </c>
      <c r="I177" s="313" t="s">
        <v>953</v>
      </c>
      <c r="J177" s="313">
        <v>20</v>
      </c>
      <c r="K177" s="356"/>
    </row>
    <row r="178" ht="15" customHeight="1">
      <c r="B178" s="335"/>
      <c r="C178" s="313" t="s">
        <v>131</v>
      </c>
      <c r="D178" s="313"/>
      <c r="E178" s="313"/>
      <c r="F178" s="334" t="s">
        <v>951</v>
      </c>
      <c r="G178" s="313"/>
      <c r="H178" s="313" t="s">
        <v>1023</v>
      </c>
      <c r="I178" s="313" t="s">
        <v>953</v>
      </c>
      <c r="J178" s="313">
        <v>255</v>
      </c>
      <c r="K178" s="356"/>
    </row>
    <row r="179" ht="15" customHeight="1">
      <c r="B179" s="335"/>
      <c r="C179" s="313" t="s">
        <v>132</v>
      </c>
      <c r="D179" s="313"/>
      <c r="E179" s="313"/>
      <c r="F179" s="334" t="s">
        <v>951</v>
      </c>
      <c r="G179" s="313"/>
      <c r="H179" s="313" t="s">
        <v>916</v>
      </c>
      <c r="I179" s="313" t="s">
        <v>953</v>
      </c>
      <c r="J179" s="313">
        <v>10</v>
      </c>
      <c r="K179" s="356"/>
    </row>
    <row r="180" ht="15" customHeight="1">
      <c r="B180" s="335"/>
      <c r="C180" s="313" t="s">
        <v>133</v>
      </c>
      <c r="D180" s="313"/>
      <c r="E180" s="313"/>
      <c r="F180" s="334" t="s">
        <v>951</v>
      </c>
      <c r="G180" s="313"/>
      <c r="H180" s="313" t="s">
        <v>1024</v>
      </c>
      <c r="I180" s="313" t="s">
        <v>985</v>
      </c>
      <c r="J180" s="313"/>
      <c r="K180" s="356"/>
    </row>
    <row r="181" ht="15" customHeight="1">
      <c r="B181" s="335"/>
      <c r="C181" s="313" t="s">
        <v>1025</v>
      </c>
      <c r="D181" s="313"/>
      <c r="E181" s="313"/>
      <c r="F181" s="334" t="s">
        <v>951</v>
      </c>
      <c r="G181" s="313"/>
      <c r="H181" s="313" t="s">
        <v>1026</v>
      </c>
      <c r="I181" s="313" t="s">
        <v>985</v>
      </c>
      <c r="J181" s="313"/>
      <c r="K181" s="356"/>
    </row>
    <row r="182" ht="15" customHeight="1">
      <c r="B182" s="335"/>
      <c r="C182" s="313" t="s">
        <v>1014</v>
      </c>
      <c r="D182" s="313"/>
      <c r="E182" s="313"/>
      <c r="F182" s="334" t="s">
        <v>951</v>
      </c>
      <c r="G182" s="313"/>
      <c r="H182" s="313" t="s">
        <v>1027</v>
      </c>
      <c r="I182" s="313" t="s">
        <v>985</v>
      </c>
      <c r="J182" s="313"/>
      <c r="K182" s="356"/>
    </row>
    <row r="183" ht="15" customHeight="1">
      <c r="B183" s="335"/>
      <c r="C183" s="313" t="s">
        <v>135</v>
      </c>
      <c r="D183" s="313"/>
      <c r="E183" s="313"/>
      <c r="F183" s="334" t="s">
        <v>957</v>
      </c>
      <c r="G183" s="313"/>
      <c r="H183" s="313" t="s">
        <v>1028</v>
      </c>
      <c r="I183" s="313" t="s">
        <v>953</v>
      </c>
      <c r="J183" s="313">
        <v>50</v>
      </c>
      <c r="K183" s="356"/>
    </row>
    <row r="184" ht="15" customHeight="1">
      <c r="B184" s="335"/>
      <c r="C184" s="313" t="s">
        <v>1029</v>
      </c>
      <c r="D184" s="313"/>
      <c r="E184" s="313"/>
      <c r="F184" s="334" t="s">
        <v>957</v>
      </c>
      <c r="G184" s="313"/>
      <c r="H184" s="313" t="s">
        <v>1030</v>
      </c>
      <c r="I184" s="313" t="s">
        <v>1031</v>
      </c>
      <c r="J184" s="313"/>
      <c r="K184" s="356"/>
    </row>
    <row r="185" ht="15" customHeight="1">
      <c r="B185" s="335"/>
      <c r="C185" s="313" t="s">
        <v>1032</v>
      </c>
      <c r="D185" s="313"/>
      <c r="E185" s="313"/>
      <c r="F185" s="334" t="s">
        <v>957</v>
      </c>
      <c r="G185" s="313"/>
      <c r="H185" s="313" t="s">
        <v>1033</v>
      </c>
      <c r="I185" s="313" t="s">
        <v>1031</v>
      </c>
      <c r="J185" s="313"/>
      <c r="K185" s="356"/>
    </row>
    <row r="186" ht="15" customHeight="1">
      <c r="B186" s="335"/>
      <c r="C186" s="313" t="s">
        <v>1034</v>
      </c>
      <c r="D186" s="313"/>
      <c r="E186" s="313"/>
      <c r="F186" s="334" t="s">
        <v>957</v>
      </c>
      <c r="G186" s="313"/>
      <c r="H186" s="313" t="s">
        <v>1035</v>
      </c>
      <c r="I186" s="313" t="s">
        <v>1031</v>
      </c>
      <c r="J186" s="313"/>
      <c r="K186" s="356"/>
    </row>
    <row r="187" ht="15" customHeight="1">
      <c r="B187" s="335"/>
      <c r="C187" s="368" t="s">
        <v>1036</v>
      </c>
      <c r="D187" s="313"/>
      <c r="E187" s="313"/>
      <c r="F187" s="334" t="s">
        <v>957</v>
      </c>
      <c r="G187" s="313"/>
      <c r="H187" s="313" t="s">
        <v>1037</v>
      </c>
      <c r="I187" s="313" t="s">
        <v>1038</v>
      </c>
      <c r="J187" s="369" t="s">
        <v>1039</v>
      </c>
      <c r="K187" s="356"/>
    </row>
    <row r="188" ht="15" customHeight="1">
      <c r="B188" s="335"/>
      <c r="C188" s="319" t="s">
        <v>51</v>
      </c>
      <c r="D188" s="313"/>
      <c r="E188" s="313"/>
      <c r="F188" s="334" t="s">
        <v>951</v>
      </c>
      <c r="G188" s="313"/>
      <c r="H188" s="309" t="s">
        <v>1040</v>
      </c>
      <c r="I188" s="313" t="s">
        <v>1041</v>
      </c>
      <c r="J188" s="313"/>
      <c r="K188" s="356"/>
    </row>
    <row r="189" ht="15" customHeight="1">
      <c r="B189" s="335"/>
      <c r="C189" s="319" t="s">
        <v>1042</v>
      </c>
      <c r="D189" s="313"/>
      <c r="E189" s="313"/>
      <c r="F189" s="334" t="s">
        <v>951</v>
      </c>
      <c r="G189" s="313"/>
      <c r="H189" s="313" t="s">
        <v>1043</v>
      </c>
      <c r="I189" s="313" t="s">
        <v>985</v>
      </c>
      <c r="J189" s="313"/>
      <c r="K189" s="356"/>
    </row>
    <row r="190" ht="15" customHeight="1">
      <c r="B190" s="335"/>
      <c r="C190" s="319" t="s">
        <v>1044</v>
      </c>
      <c r="D190" s="313"/>
      <c r="E190" s="313"/>
      <c r="F190" s="334" t="s">
        <v>951</v>
      </c>
      <c r="G190" s="313"/>
      <c r="H190" s="313" t="s">
        <v>1045</v>
      </c>
      <c r="I190" s="313" t="s">
        <v>985</v>
      </c>
      <c r="J190" s="313"/>
      <c r="K190" s="356"/>
    </row>
    <row r="191" ht="15" customHeight="1">
      <c r="B191" s="335"/>
      <c r="C191" s="319" t="s">
        <v>1046</v>
      </c>
      <c r="D191" s="313"/>
      <c r="E191" s="313"/>
      <c r="F191" s="334" t="s">
        <v>957</v>
      </c>
      <c r="G191" s="313"/>
      <c r="H191" s="313" t="s">
        <v>1047</v>
      </c>
      <c r="I191" s="313" t="s">
        <v>985</v>
      </c>
      <c r="J191" s="313"/>
      <c r="K191" s="356"/>
    </row>
    <row r="192" ht="15" customHeight="1">
      <c r="B192" s="362"/>
      <c r="C192" s="370"/>
      <c r="D192" s="344"/>
      <c r="E192" s="344"/>
      <c r="F192" s="344"/>
      <c r="G192" s="344"/>
      <c r="H192" s="344"/>
      <c r="I192" s="344"/>
      <c r="J192" s="344"/>
      <c r="K192" s="363"/>
    </row>
    <row r="193" ht="18.75" customHeight="1">
      <c r="B193" s="309"/>
      <c r="C193" s="313"/>
      <c r="D193" s="313"/>
      <c r="E193" s="313"/>
      <c r="F193" s="334"/>
      <c r="G193" s="313"/>
      <c r="H193" s="313"/>
      <c r="I193" s="313"/>
      <c r="J193" s="313"/>
      <c r="K193" s="309"/>
    </row>
    <row r="194" ht="18.75" customHeight="1">
      <c r="B194" s="309"/>
      <c r="C194" s="313"/>
      <c r="D194" s="313"/>
      <c r="E194" s="313"/>
      <c r="F194" s="334"/>
      <c r="G194" s="313"/>
      <c r="H194" s="313"/>
      <c r="I194" s="313"/>
      <c r="J194" s="313"/>
      <c r="K194" s="309"/>
    </row>
    <row r="195" ht="18.75" customHeight="1">
      <c r="B195" s="320"/>
      <c r="C195" s="320"/>
      <c r="D195" s="320"/>
      <c r="E195" s="320"/>
      <c r="F195" s="320"/>
      <c r="G195" s="320"/>
      <c r="H195" s="320"/>
      <c r="I195" s="320"/>
      <c r="J195" s="320"/>
      <c r="K195" s="320"/>
    </row>
    <row r="196" ht="13.5">
      <c r="B196" s="299"/>
      <c r="C196" s="300"/>
      <c r="D196" s="300"/>
      <c r="E196" s="300"/>
      <c r="F196" s="300"/>
      <c r="G196" s="300"/>
      <c r="H196" s="300"/>
      <c r="I196" s="300"/>
      <c r="J196" s="300"/>
      <c r="K196" s="301"/>
    </row>
    <row r="197" ht="21">
      <c r="B197" s="302"/>
      <c r="C197" s="303" t="s">
        <v>1048</v>
      </c>
      <c r="D197" s="303"/>
      <c r="E197" s="303"/>
      <c r="F197" s="303"/>
      <c r="G197" s="303"/>
      <c r="H197" s="303"/>
      <c r="I197" s="303"/>
      <c r="J197" s="303"/>
      <c r="K197" s="304"/>
    </row>
    <row r="198" ht="25.5" customHeight="1">
      <c r="B198" s="302"/>
      <c r="C198" s="371" t="s">
        <v>1049</v>
      </c>
      <c r="D198" s="371"/>
      <c r="E198" s="371"/>
      <c r="F198" s="371" t="s">
        <v>1050</v>
      </c>
      <c r="G198" s="372"/>
      <c r="H198" s="371" t="s">
        <v>1051</v>
      </c>
      <c r="I198" s="371"/>
      <c r="J198" s="371"/>
      <c r="K198" s="304"/>
    </row>
    <row r="199" ht="5.25" customHeight="1">
      <c r="B199" s="335"/>
      <c r="C199" s="332"/>
      <c r="D199" s="332"/>
      <c r="E199" s="332"/>
      <c r="F199" s="332"/>
      <c r="G199" s="313"/>
      <c r="H199" s="332"/>
      <c r="I199" s="332"/>
      <c r="J199" s="332"/>
      <c r="K199" s="356"/>
    </row>
    <row r="200" ht="15" customHeight="1">
      <c r="B200" s="335"/>
      <c r="C200" s="313" t="s">
        <v>1041</v>
      </c>
      <c r="D200" s="313"/>
      <c r="E200" s="313"/>
      <c r="F200" s="334" t="s">
        <v>52</v>
      </c>
      <c r="G200" s="313"/>
      <c r="H200" s="313" t="s">
        <v>1052</v>
      </c>
      <c r="I200" s="313"/>
      <c r="J200" s="313"/>
      <c r="K200" s="356"/>
    </row>
    <row r="201" ht="15" customHeight="1">
      <c r="B201" s="335"/>
      <c r="C201" s="341"/>
      <c r="D201" s="313"/>
      <c r="E201" s="313"/>
      <c r="F201" s="334" t="s">
        <v>53</v>
      </c>
      <c r="G201" s="313"/>
      <c r="H201" s="313" t="s">
        <v>1053</v>
      </c>
      <c r="I201" s="313"/>
      <c r="J201" s="313"/>
      <c r="K201" s="356"/>
    </row>
    <row r="202" ht="15" customHeight="1">
      <c r="B202" s="335"/>
      <c r="C202" s="341"/>
      <c r="D202" s="313"/>
      <c r="E202" s="313"/>
      <c r="F202" s="334" t="s">
        <v>56</v>
      </c>
      <c r="G202" s="313"/>
      <c r="H202" s="313" t="s">
        <v>1054</v>
      </c>
      <c r="I202" s="313"/>
      <c r="J202" s="313"/>
      <c r="K202" s="356"/>
    </row>
    <row r="203" ht="15" customHeight="1">
      <c r="B203" s="335"/>
      <c r="C203" s="313"/>
      <c r="D203" s="313"/>
      <c r="E203" s="313"/>
      <c r="F203" s="334" t="s">
        <v>54</v>
      </c>
      <c r="G203" s="313"/>
      <c r="H203" s="313" t="s">
        <v>1055</v>
      </c>
      <c r="I203" s="313"/>
      <c r="J203" s="313"/>
      <c r="K203" s="356"/>
    </row>
    <row r="204" ht="15" customHeight="1">
      <c r="B204" s="335"/>
      <c r="C204" s="313"/>
      <c r="D204" s="313"/>
      <c r="E204" s="313"/>
      <c r="F204" s="334" t="s">
        <v>55</v>
      </c>
      <c r="G204" s="313"/>
      <c r="H204" s="313" t="s">
        <v>1056</v>
      </c>
      <c r="I204" s="313"/>
      <c r="J204" s="313"/>
      <c r="K204" s="356"/>
    </row>
    <row r="205" ht="15" customHeight="1">
      <c r="B205" s="335"/>
      <c r="C205" s="313"/>
      <c r="D205" s="313"/>
      <c r="E205" s="313"/>
      <c r="F205" s="334"/>
      <c r="G205" s="313"/>
      <c r="H205" s="313"/>
      <c r="I205" s="313"/>
      <c r="J205" s="313"/>
      <c r="K205" s="356"/>
    </row>
    <row r="206" ht="15" customHeight="1">
      <c r="B206" s="335"/>
      <c r="C206" s="313" t="s">
        <v>997</v>
      </c>
      <c r="D206" s="313"/>
      <c r="E206" s="313"/>
      <c r="F206" s="334" t="s">
        <v>89</v>
      </c>
      <c r="G206" s="313"/>
      <c r="H206" s="313" t="s">
        <v>1057</v>
      </c>
      <c r="I206" s="313"/>
      <c r="J206" s="313"/>
      <c r="K206" s="356"/>
    </row>
    <row r="207" ht="15" customHeight="1">
      <c r="B207" s="335"/>
      <c r="C207" s="341"/>
      <c r="D207" s="313"/>
      <c r="E207" s="313"/>
      <c r="F207" s="334" t="s">
        <v>898</v>
      </c>
      <c r="G207" s="313"/>
      <c r="H207" s="313" t="s">
        <v>899</v>
      </c>
      <c r="I207" s="313"/>
      <c r="J207" s="313"/>
      <c r="K207" s="356"/>
    </row>
    <row r="208" ht="15" customHeight="1">
      <c r="B208" s="335"/>
      <c r="C208" s="313"/>
      <c r="D208" s="313"/>
      <c r="E208" s="313"/>
      <c r="F208" s="334" t="s">
        <v>896</v>
      </c>
      <c r="G208" s="313"/>
      <c r="H208" s="313" t="s">
        <v>1058</v>
      </c>
      <c r="I208" s="313"/>
      <c r="J208" s="313"/>
      <c r="K208" s="356"/>
    </row>
    <row r="209" ht="15" customHeight="1">
      <c r="B209" s="373"/>
      <c r="C209" s="341"/>
      <c r="D209" s="341"/>
      <c r="E209" s="341"/>
      <c r="F209" s="334" t="s">
        <v>101</v>
      </c>
      <c r="G209" s="319"/>
      <c r="H209" s="360" t="s">
        <v>848</v>
      </c>
      <c r="I209" s="360"/>
      <c r="J209" s="360"/>
      <c r="K209" s="374"/>
    </row>
    <row r="210" ht="15" customHeight="1">
      <c r="B210" s="373"/>
      <c r="C210" s="341"/>
      <c r="D210" s="341"/>
      <c r="E210" s="341"/>
      <c r="F210" s="334" t="s">
        <v>105</v>
      </c>
      <c r="G210" s="319"/>
      <c r="H210" s="360" t="s">
        <v>104</v>
      </c>
      <c r="I210" s="360"/>
      <c r="J210" s="360"/>
      <c r="K210" s="374"/>
    </row>
    <row r="211" ht="15" customHeight="1">
      <c r="B211" s="373"/>
      <c r="C211" s="341"/>
      <c r="D211" s="341"/>
      <c r="E211" s="341"/>
      <c r="F211" s="375"/>
      <c r="G211" s="319"/>
      <c r="H211" s="376"/>
      <c r="I211" s="376"/>
      <c r="J211" s="376"/>
      <c r="K211" s="374"/>
    </row>
    <row r="212" ht="15" customHeight="1">
      <c r="B212" s="373"/>
      <c r="C212" s="313" t="s">
        <v>1021</v>
      </c>
      <c r="D212" s="341"/>
      <c r="E212" s="341"/>
      <c r="F212" s="334">
        <v>1</v>
      </c>
      <c r="G212" s="319"/>
      <c r="H212" s="360" t="s">
        <v>1059</v>
      </c>
      <c r="I212" s="360"/>
      <c r="J212" s="360"/>
      <c r="K212" s="374"/>
    </row>
    <row r="213" ht="15" customHeight="1">
      <c r="B213" s="373"/>
      <c r="C213" s="341"/>
      <c r="D213" s="341"/>
      <c r="E213" s="341"/>
      <c r="F213" s="334">
        <v>2</v>
      </c>
      <c r="G213" s="319"/>
      <c r="H213" s="360" t="s">
        <v>1060</v>
      </c>
      <c r="I213" s="360"/>
      <c r="J213" s="360"/>
      <c r="K213" s="374"/>
    </row>
    <row r="214" ht="15" customHeight="1">
      <c r="B214" s="373"/>
      <c r="C214" s="341"/>
      <c r="D214" s="341"/>
      <c r="E214" s="341"/>
      <c r="F214" s="334">
        <v>3</v>
      </c>
      <c r="G214" s="319"/>
      <c r="H214" s="360" t="s">
        <v>1061</v>
      </c>
      <c r="I214" s="360"/>
      <c r="J214" s="360"/>
      <c r="K214" s="374"/>
    </row>
    <row r="215" ht="15" customHeight="1">
      <c r="B215" s="373"/>
      <c r="C215" s="341"/>
      <c r="D215" s="341"/>
      <c r="E215" s="341"/>
      <c r="F215" s="334">
        <v>4</v>
      </c>
      <c r="G215" s="319"/>
      <c r="H215" s="360" t="s">
        <v>1062</v>
      </c>
      <c r="I215" s="360"/>
      <c r="J215" s="360"/>
      <c r="K215" s="374"/>
    </row>
    <row r="216" ht="12.75" customHeight="1">
      <c r="B216" s="377"/>
      <c r="C216" s="378"/>
      <c r="D216" s="378"/>
      <c r="E216" s="378"/>
      <c r="F216" s="378"/>
      <c r="G216" s="378"/>
      <c r="H216" s="378"/>
      <c r="I216" s="378"/>
      <c r="J216" s="378"/>
      <c r="K216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PRAC-33-LENKA\Lenka</dc:creator>
  <cp:lastModifiedBy>PRAC-33-LENKA\Lenka</cp:lastModifiedBy>
  <dcterms:created xsi:type="dcterms:W3CDTF">2018-11-01T13:35:55Z</dcterms:created>
  <dcterms:modified xsi:type="dcterms:W3CDTF">2018-11-01T13:36:04Z</dcterms:modified>
</cp:coreProperties>
</file>